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Diciembre 2022\"/>
    </mc:Choice>
  </mc:AlternateContent>
  <xr:revisionPtr revIDLastSave="0" documentId="13_ncr:1_{6637D88F-2DCC-4C7F-9BD5-2FDB9B2F41FC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Diciembre 2022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0" i="1" l="1"/>
  <c r="N429" i="1"/>
  <c r="N427" i="1"/>
  <c r="N426" i="1"/>
  <c r="N425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09" i="1"/>
  <c r="N408" i="1"/>
  <c r="N407" i="1"/>
  <c r="N406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88" i="1"/>
  <c r="N387" i="1"/>
  <c r="N386" i="1"/>
  <c r="N99" i="1"/>
  <c r="N98" i="1"/>
  <c r="N97" i="1"/>
  <c r="N94" i="1"/>
  <c r="N361" i="1"/>
  <c r="N360" i="1"/>
  <c r="N359" i="1"/>
  <c r="N357" i="1"/>
  <c r="N355" i="1"/>
  <c r="N354" i="1"/>
  <c r="N353" i="1"/>
  <c r="N352" i="1"/>
  <c r="N351" i="1"/>
  <c r="N348" i="1"/>
  <c r="N347" i="1"/>
  <c r="N344" i="1"/>
  <c r="N343" i="1"/>
  <c r="N341" i="1"/>
  <c r="N339" i="1"/>
  <c r="N338" i="1"/>
  <c r="N337" i="1"/>
  <c r="N336" i="1"/>
  <c r="N335" i="1"/>
  <c r="N333" i="1"/>
  <c r="N329" i="1"/>
  <c r="N326" i="1"/>
  <c r="N325" i="1"/>
  <c r="N324" i="1"/>
  <c r="N323" i="1"/>
  <c r="N322" i="1"/>
  <c r="N250" i="1"/>
  <c r="N248" i="1"/>
  <c r="N246" i="1"/>
  <c r="N245" i="1"/>
  <c r="N244" i="1"/>
  <c r="N243" i="1"/>
  <c r="N242" i="1"/>
  <c r="N237" i="1"/>
  <c r="N236" i="1"/>
  <c r="N232" i="1"/>
  <c r="N231" i="1"/>
  <c r="N230" i="1"/>
  <c r="N229" i="1"/>
  <c r="N225" i="1"/>
  <c r="N224" i="1"/>
  <c r="N223" i="1"/>
  <c r="N220" i="1"/>
  <c r="N219" i="1"/>
  <c r="N218" i="1"/>
  <c r="N216" i="1"/>
  <c r="N215" i="1"/>
  <c r="N214" i="1"/>
  <c r="N213" i="1"/>
  <c r="N209" i="1"/>
  <c r="N57" i="1"/>
  <c r="N48" i="1"/>
  <c r="N46" i="1"/>
  <c r="N45" i="1"/>
  <c r="N42" i="1"/>
  <c r="N40" i="1"/>
  <c r="N39" i="1"/>
  <c r="N38" i="1"/>
  <c r="N33" i="1"/>
  <c r="N32" i="1"/>
  <c r="N30" i="1"/>
  <c r="N23" i="1"/>
  <c r="N22" i="1"/>
  <c r="N21" i="1"/>
  <c r="N20" i="1"/>
  <c r="N15" i="1"/>
  <c r="N14" i="1"/>
  <c r="N13" i="1"/>
  <c r="N9" i="1"/>
  <c r="N8" i="1"/>
  <c r="N89" i="1"/>
  <c r="N88" i="1"/>
  <c r="N84" i="1"/>
  <c r="N83" i="1"/>
  <c r="N81" i="1"/>
  <c r="N80" i="1"/>
  <c r="N78" i="1"/>
  <c r="N75" i="1"/>
  <c r="N69" i="1"/>
  <c r="N67" i="1"/>
  <c r="N63" i="1"/>
  <c r="N62" i="1"/>
  <c r="N61" i="1"/>
  <c r="N60" i="1"/>
  <c r="N106" i="1"/>
  <c r="N385" i="1"/>
  <c r="N384" i="1"/>
  <c r="N383" i="1"/>
  <c r="N382" i="1"/>
  <c r="N381" i="1"/>
  <c r="N378" i="1"/>
  <c r="N377" i="1"/>
  <c r="N376" i="1"/>
  <c r="N375" i="1"/>
  <c r="N374" i="1"/>
  <c r="N371" i="1"/>
  <c r="N370" i="1"/>
  <c r="N369" i="1"/>
  <c r="N368" i="1"/>
  <c r="N367" i="1"/>
  <c r="N366" i="1"/>
  <c r="N363" i="1"/>
  <c r="N362" i="1"/>
  <c r="N165" i="1"/>
  <c r="N164" i="1"/>
  <c r="N163" i="1"/>
  <c r="N162" i="1"/>
  <c r="N161" i="1"/>
  <c r="N160" i="1"/>
  <c r="N159" i="1"/>
  <c r="N158" i="1"/>
  <c r="N273" i="1"/>
  <c r="N272" i="1"/>
  <c r="N271" i="1"/>
  <c r="N269" i="1"/>
  <c r="N268" i="1"/>
  <c r="N267" i="1"/>
  <c r="N265" i="1"/>
  <c r="N264" i="1"/>
  <c r="N258" i="1"/>
  <c r="N251" i="1"/>
  <c r="N206" i="1"/>
  <c r="N202" i="1"/>
  <c r="N201" i="1"/>
  <c r="N195" i="1"/>
  <c r="N188" i="1"/>
  <c r="N181" i="1"/>
  <c r="N180" i="1"/>
  <c r="N179" i="1"/>
  <c r="N177" i="1"/>
  <c r="N175" i="1"/>
  <c r="N174" i="1"/>
  <c r="N173" i="1"/>
  <c r="N171" i="1"/>
  <c r="N167" i="1"/>
  <c r="N286" i="1"/>
  <c r="N284" i="1"/>
  <c r="N283" i="1"/>
  <c r="N282" i="1"/>
  <c r="N152" i="1"/>
  <c r="N151" i="1"/>
  <c r="N150" i="1"/>
  <c r="N148" i="1"/>
  <c r="N145" i="1"/>
  <c r="N144" i="1"/>
  <c r="N143" i="1"/>
  <c r="N140" i="1"/>
  <c r="N139" i="1"/>
  <c r="N134" i="1"/>
  <c r="N133" i="1"/>
  <c r="N132" i="1"/>
  <c r="N131" i="1"/>
  <c r="N128" i="1"/>
  <c r="N127" i="1"/>
  <c r="N126" i="1"/>
  <c r="N123" i="1"/>
  <c r="N121" i="1"/>
  <c r="N120" i="1"/>
  <c r="N119" i="1"/>
  <c r="N118" i="1"/>
  <c r="N321" i="1" l="1"/>
  <c r="N207" i="1"/>
  <c r="N277" i="1"/>
  <c r="N274" i="1"/>
  <c r="N319" i="1"/>
  <c r="N318" i="1"/>
  <c r="N317" i="1"/>
  <c r="N316" i="1"/>
  <c r="N315" i="1"/>
  <c r="N314" i="1"/>
  <c r="N313" i="1"/>
  <c r="N310" i="1"/>
  <c r="N309" i="1"/>
  <c r="N308" i="1"/>
  <c r="N307" i="1"/>
  <c r="N306" i="1"/>
  <c r="N303" i="1"/>
  <c r="N302" i="1"/>
  <c r="N300" i="1"/>
  <c r="N299" i="1"/>
  <c r="N298" i="1"/>
  <c r="N295" i="1"/>
  <c r="N294" i="1"/>
  <c r="N293" i="1"/>
  <c r="N287" i="1"/>
  <c r="N115" i="1"/>
  <c r="N113" i="1"/>
  <c r="N112" i="1"/>
  <c r="N111" i="1"/>
  <c r="N109" i="1"/>
  <c r="N107" i="1"/>
</calcChain>
</file>

<file path=xl/sharedStrings.xml><?xml version="1.0" encoding="utf-8"?>
<sst xmlns="http://schemas.openxmlformats.org/spreadsheetml/2006/main" count="1312" uniqueCount="452">
  <si>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</si>
  <si>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</si>
  <si>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</si>
  <si>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</si>
  <si>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</si>
  <si>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</si>
  <si>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</si>
  <si>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</si>
  <si>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</si>
  <si>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</si>
  <si>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</si>
  <si>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</si>
  <si>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</si>
  <si>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</si>
  <si>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</si>
  <si>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</si>
  <si>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</si>
  <si>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</si>
  <si>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</si>
  <si>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</si>
  <si>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</si>
  <si>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</si>
  <si>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</si>
  <si>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</si>
  <si>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</si>
  <si>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JP759Z</t>
  </si>
  <si>
    <t>ABJ9085</t>
  </si>
  <si>
    <t>OBA7770</t>
  </si>
  <si>
    <t>AGD0540</t>
  </si>
  <si>
    <t>OBB7888</t>
  </si>
  <si>
    <t>PBO2497</t>
  </si>
  <si>
    <t>OBH0106</t>
  </si>
  <si>
    <t>OPA1592</t>
  </si>
  <si>
    <t>SBC0403</t>
  </si>
  <si>
    <t>OBA9405</t>
  </si>
  <si>
    <t>PXA0401</t>
  </si>
  <si>
    <t>JP758Z</t>
  </si>
  <si>
    <t>JA058E</t>
  </si>
  <si>
    <t>JC299P</t>
  </si>
  <si>
    <t>IR842C</t>
  </si>
  <si>
    <t>JP757Z</t>
  </si>
  <si>
    <t>IJ178W</t>
  </si>
  <si>
    <t>IB368O</t>
  </si>
  <si>
    <t>IK458Q</t>
  </si>
  <si>
    <t>AB529J</t>
  </si>
  <si>
    <t>JP755Z</t>
  </si>
  <si>
    <t>JP756Z</t>
  </si>
  <si>
    <t>HA452Z</t>
  </si>
  <si>
    <t>JK548A</t>
  </si>
  <si>
    <t>AC964G</t>
  </si>
  <si>
    <t>JP760Z</t>
  </si>
  <si>
    <t>IX343L</t>
  </si>
  <si>
    <t>PVU0240</t>
  </si>
  <si>
    <t>GKF0890</t>
  </si>
  <si>
    <t>GST5282</t>
  </si>
  <si>
    <t>OCP0180</t>
  </si>
  <si>
    <t>LBP1357</t>
  </si>
  <si>
    <t>GRK0739</t>
  </si>
  <si>
    <t>CQE0181</t>
  </si>
  <si>
    <t>OAJ0936</t>
  </si>
  <si>
    <t>PSH0030</t>
  </si>
  <si>
    <t>GBI0060</t>
  </si>
  <si>
    <t>PCN9644</t>
  </si>
  <si>
    <t>PFO0407</t>
  </si>
  <si>
    <t>PBS2142</t>
  </si>
  <si>
    <t>GSP6436</t>
  </si>
  <si>
    <t>GKH0434</t>
  </si>
  <si>
    <t>GRY5160</t>
  </si>
  <si>
    <t>ABH8900</t>
  </si>
  <si>
    <t>GRU0616</t>
  </si>
  <si>
    <t>GRW5897</t>
  </si>
  <si>
    <t>PYB0105</t>
  </si>
  <si>
    <t>OBB3476</t>
  </si>
  <si>
    <t>OAM0140</t>
  </si>
  <si>
    <t>GOH0575</t>
  </si>
  <si>
    <t>OBG0269</t>
  </si>
  <si>
    <t>OBA2380</t>
  </si>
  <si>
    <t>GSI6160</t>
  </si>
  <si>
    <t>OBA6816</t>
  </si>
  <si>
    <t>OBC2267</t>
  </si>
  <si>
    <t>ADH0412</t>
  </si>
  <si>
    <t>ABI6070</t>
  </si>
  <si>
    <t>OBB8599</t>
  </si>
  <si>
    <t>GTD8790</t>
  </si>
  <si>
    <t>OBA5005</t>
  </si>
  <si>
    <t>ABE0126</t>
  </si>
  <si>
    <t>GLL0240</t>
  </si>
  <si>
    <t>TBJ7394</t>
  </si>
  <si>
    <t>IP835I</t>
  </si>
  <si>
    <t>IP647G</t>
  </si>
  <si>
    <t>JI170G</t>
  </si>
  <si>
    <t>HO073I</t>
  </si>
  <si>
    <t>IM830X</t>
  </si>
  <si>
    <t>JH610I</t>
  </si>
  <si>
    <t>JF358K</t>
  </si>
  <si>
    <t>JP741Z</t>
  </si>
  <si>
    <t>IX760L</t>
  </si>
  <si>
    <t>OCU0270</t>
  </si>
  <si>
    <t>OBB8359</t>
  </si>
  <si>
    <t>OBA1836</t>
  </si>
  <si>
    <t>OBB9930</t>
  </si>
  <si>
    <t>OCO0859</t>
  </si>
  <si>
    <t>GRX5782</t>
  </si>
  <si>
    <t>OAA5110</t>
  </si>
  <si>
    <t>OBA7810</t>
  </si>
  <si>
    <t>PCX5415</t>
  </si>
  <si>
    <t>OBA5238</t>
  </si>
  <si>
    <t>PRR0651</t>
  </si>
  <si>
    <t>LBP0186</t>
  </si>
  <si>
    <t>ABA4369</t>
  </si>
  <si>
    <t>OBB5714</t>
  </si>
  <si>
    <t>OBC1360</t>
  </si>
  <si>
    <t>GIG0030</t>
  </si>
  <si>
    <t>GNK0442</t>
  </si>
  <si>
    <t>JK886R</t>
  </si>
  <si>
    <t>ABI8659</t>
  </si>
  <si>
    <t>OAA1018</t>
  </si>
  <si>
    <t>JF419K</t>
  </si>
  <si>
    <t>JH563F</t>
  </si>
  <si>
    <t>ABJ9795</t>
  </si>
  <si>
    <t>OBB2287</t>
  </si>
  <si>
    <t>GKM0580</t>
  </si>
  <si>
    <t>JL510E</t>
  </si>
  <si>
    <t>AFR0934</t>
  </si>
  <si>
    <t>OBB2182</t>
  </si>
  <si>
    <t>AAM0710</t>
  </si>
  <si>
    <t>GTD7128</t>
  </si>
  <si>
    <t>ABC6229</t>
  </si>
  <si>
    <t>GSX4499</t>
  </si>
  <si>
    <t>OBB4416</t>
  </si>
  <si>
    <t>ABG1197</t>
  </si>
  <si>
    <t>GKA0563</t>
  </si>
  <si>
    <t>GQJ0949</t>
  </si>
  <si>
    <t>ABB4610</t>
  </si>
  <si>
    <t>OCD0990</t>
  </si>
  <si>
    <t>GMG0159</t>
  </si>
  <si>
    <t>ABF2013</t>
  </si>
  <si>
    <t>OAN0514</t>
  </si>
  <si>
    <t>OAA4370</t>
  </si>
  <si>
    <t>OBG0156</t>
  </si>
  <si>
    <t>SBC0466</t>
  </si>
  <si>
    <t>OBA3320</t>
  </si>
  <si>
    <t>PZI40450</t>
  </si>
  <si>
    <t>AAA4212</t>
  </si>
  <si>
    <t>OBC3206</t>
  </si>
  <si>
    <t>JG708G</t>
  </si>
  <si>
    <t>TBB7505</t>
  </si>
  <si>
    <t>LAH0154</t>
  </si>
  <si>
    <t>OAA1235</t>
  </si>
  <si>
    <t>JH854I</t>
  </si>
  <si>
    <t>IY209I</t>
  </si>
  <si>
    <t>OCT0170</t>
  </si>
  <si>
    <t>PJX0995</t>
  </si>
  <si>
    <t>OBB1637</t>
  </si>
  <si>
    <t>IM861Y</t>
  </si>
  <si>
    <t>JH280G</t>
  </si>
  <si>
    <t>JF312K</t>
  </si>
  <si>
    <t>JC415P</t>
  </si>
  <si>
    <t>JP743Z</t>
  </si>
  <si>
    <t>JP742Z</t>
  </si>
  <si>
    <t>IG734F</t>
  </si>
  <si>
    <t>HB218M</t>
  </si>
  <si>
    <t>JK980R</t>
  </si>
  <si>
    <t>JH966F</t>
  </si>
  <si>
    <t>JH738F</t>
  </si>
  <si>
    <t>OCQ0939</t>
  </si>
  <si>
    <t>HC757C</t>
  </si>
  <si>
    <t>JP748Z</t>
  </si>
  <si>
    <t>JP751Z</t>
  </si>
  <si>
    <t>JP749Z</t>
  </si>
  <si>
    <t>PBH0314</t>
  </si>
  <si>
    <t>JB298P</t>
  </si>
  <si>
    <t>JI200G</t>
  </si>
  <si>
    <t>ABJ9869</t>
  </si>
  <si>
    <t>IZ438E</t>
  </si>
  <si>
    <t>JP750Z</t>
  </si>
  <si>
    <t>JP753Z</t>
  </si>
  <si>
    <t>JP752Z</t>
  </si>
  <si>
    <t>ABK4739</t>
  </si>
  <si>
    <t>OBC3327</t>
  </si>
  <si>
    <t>GSA2340</t>
  </si>
  <si>
    <t>GHV0517</t>
  </si>
  <si>
    <t>HCF0740</t>
  </si>
  <si>
    <t>GKN0469</t>
  </si>
  <si>
    <t>GGH0134</t>
  </si>
  <si>
    <t>GIP0691</t>
  </si>
  <si>
    <t>GFB0767</t>
  </si>
  <si>
    <t>GSV7782</t>
  </si>
  <si>
    <t>AFR0819</t>
  </si>
  <si>
    <t>JC695Q</t>
  </si>
  <si>
    <t>ODG0273</t>
  </si>
  <si>
    <t>OBA7297</t>
  </si>
  <si>
    <t>PCN1632</t>
  </si>
  <si>
    <t>PCL4542</t>
  </si>
  <si>
    <t>ABB5100</t>
  </si>
  <si>
    <t>GTJ7784</t>
  </si>
  <si>
    <t>OCP0033</t>
  </si>
  <si>
    <t>OBV0189</t>
  </si>
  <si>
    <t>PQM0340</t>
  </si>
  <si>
    <t>GSD6578</t>
  </si>
  <si>
    <t>OCP0339</t>
  </si>
  <si>
    <t>IY906I</t>
  </si>
  <si>
    <t>JE000F</t>
  </si>
  <si>
    <t>HI070D</t>
  </si>
  <si>
    <t>IX246L</t>
  </si>
  <si>
    <t>JK231R</t>
  </si>
  <si>
    <t>HT771L</t>
  </si>
  <si>
    <t>OCR0350</t>
  </si>
  <si>
    <t>GSC2864</t>
  </si>
  <si>
    <t>PYD0104</t>
  </si>
  <si>
    <t>OBA2009</t>
  </si>
  <si>
    <t>PDR0869</t>
  </si>
  <si>
    <t>OCU0996</t>
  </si>
  <si>
    <t>GSA3580</t>
  </si>
  <si>
    <t>GST2640</t>
  </si>
  <si>
    <t>TBD5105</t>
  </si>
  <si>
    <t>ABD1837</t>
  </si>
  <si>
    <t>OAN1149</t>
  </si>
  <si>
    <t>AAT0863</t>
  </si>
  <si>
    <t>GCS0751</t>
  </si>
  <si>
    <t>HCF0669</t>
  </si>
  <si>
    <t>PLF0739</t>
  </si>
  <si>
    <t>ABG3200</t>
  </si>
  <si>
    <t>AB639I</t>
  </si>
  <si>
    <t>AC149J</t>
  </si>
  <si>
    <t>BBA0111</t>
  </si>
  <si>
    <t>OBS0077</t>
  </si>
  <si>
    <t>OBY0882</t>
  </si>
  <si>
    <t>GSG1039</t>
  </si>
  <si>
    <t>ABG2168</t>
  </si>
  <si>
    <t>IBH0950</t>
  </si>
  <si>
    <t>GPB0710</t>
  </si>
  <si>
    <t>ABK8513</t>
  </si>
  <si>
    <t>JH980G</t>
  </si>
  <si>
    <t>JP733Z</t>
  </si>
  <si>
    <t>JL180M</t>
  </si>
  <si>
    <t>OPA1120</t>
  </si>
  <si>
    <t>AC836G</t>
  </si>
  <si>
    <t>ABI6160</t>
  </si>
  <si>
    <t>OCG0082</t>
  </si>
  <si>
    <t>JA607E</t>
  </si>
  <si>
    <t>ID260J</t>
  </si>
  <si>
    <t>GSB6600</t>
  </si>
  <si>
    <t>GPX0134</t>
  </si>
  <si>
    <t>JK610R</t>
  </si>
  <si>
    <t>PDQ8763</t>
  </si>
  <si>
    <t>JH819P</t>
  </si>
  <si>
    <t>IB310O</t>
  </si>
  <si>
    <t>JP734Z</t>
  </si>
  <si>
    <t>JP730Z</t>
  </si>
  <si>
    <t>OBA6710</t>
  </si>
  <si>
    <t>JP732Z</t>
  </si>
  <si>
    <t>JP731Z</t>
  </si>
  <si>
    <t>ABD6106</t>
  </si>
  <si>
    <t>IK484Q</t>
  </si>
  <si>
    <t>GSK2808</t>
  </si>
  <si>
    <t>PBX9590</t>
  </si>
  <si>
    <t>ABB3340</t>
  </si>
  <si>
    <t>IX299L</t>
  </si>
  <si>
    <t>AE001H</t>
  </si>
  <si>
    <t>JF027F</t>
  </si>
  <si>
    <t>OBB9120</t>
  </si>
  <si>
    <t>OCT0487</t>
  </si>
  <si>
    <t>GNR0187</t>
  </si>
  <si>
    <t>IK980E</t>
  </si>
  <si>
    <t>PCD4189</t>
  </si>
  <si>
    <t>GQQ0655</t>
  </si>
  <si>
    <t>GSC5820</t>
  </si>
  <si>
    <t>GSH3100</t>
  </si>
  <si>
    <t>OBA5550</t>
  </si>
  <si>
    <t>JE920F</t>
  </si>
  <si>
    <t>OBP0530</t>
  </si>
  <si>
    <t>OBW0085</t>
  </si>
  <si>
    <t>IG417K</t>
  </si>
  <si>
    <t>UBR0980</t>
  </si>
  <si>
    <t>ABJ8499</t>
  </si>
  <si>
    <t>PPB1826</t>
  </si>
  <si>
    <t>GRY6646</t>
  </si>
  <si>
    <t>OBA7470</t>
  </si>
  <si>
    <t>OBB6220</t>
  </si>
  <si>
    <t>IW200B</t>
  </si>
  <si>
    <t>JA260R</t>
  </si>
  <si>
    <t>IH020T</t>
  </si>
  <si>
    <t>GPH0980</t>
  </si>
  <si>
    <t>IT477P</t>
  </si>
  <si>
    <t>OBB9370</t>
  </si>
  <si>
    <t>JF330K</t>
  </si>
  <si>
    <t>GA900P</t>
  </si>
  <si>
    <t>GIV0950</t>
  </si>
  <si>
    <t>IV092V</t>
  </si>
  <si>
    <t>ABF5030</t>
  </si>
  <si>
    <t>OBB8350</t>
  </si>
  <si>
    <t>AAO0567</t>
  </si>
  <si>
    <t>JH500H</t>
  </si>
  <si>
    <t>OBB6580</t>
  </si>
  <si>
    <t>IM990L</t>
  </si>
  <si>
    <t>OBB7500</t>
  </si>
  <si>
    <t>JE981F</t>
  </si>
  <si>
    <t>OCL0370</t>
  </si>
  <si>
    <t>GSQ5009</t>
  </si>
  <si>
    <t>HC670G</t>
  </si>
  <si>
    <t>ABB3700</t>
  </si>
  <si>
    <t>IB885O</t>
  </si>
  <si>
    <t>OBB2820</t>
  </si>
  <si>
    <t>GOV0970</t>
  </si>
  <si>
    <t>AFI0330</t>
  </si>
  <si>
    <t>MBA7430</t>
  </si>
  <si>
    <t>IG730F</t>
  </si>
  <si>
    <t>GSA9750</t>
  </si>
  <si>
    <t>GHM0490</t>
  </si>
  <si>
    <t>OBA9810</t>
  </si>
  <si>
    <t>AC279J</t>
  </si>
  <si>
    <t>IV630N</t>
  </si>
  <si>
    <t>JE626F</t>
  </si>
  <si>
    <t>GSD6950</t>
  </si>
  <si>
    <t>PBM0669</t>
  </si>
  <si>
    <t>ABJ1906</t>
  </si>
  <si>
    <t>PTJ0730</t>
  </si>
  <si>
    <t>ADY0722</t>
  </si>
  <si>
    <t>IJ089W</t>
  </si>
  <si>
    <t>JK463A</t>
  </si>
  <si>
    <t>IQ924L</t>
  </si>
  <si>
    <t>HY778W</t>
  </si>
  <si>
    <t>JI161G</t>
  </si>
  <si>
    <t>PWC0438</t>
  </si>
  <si>
    <t>RCG0931</t>
  </si>
  <si>
    <t>GSG4853</t>
  </si>
  <si>
    <t>PSA0918</t>
  </si>
  <si>
    <t>OBA2797</t>
  </si>
  <si>
    <t>ID940J</t>
  </si>
  <si>
    <t>GRM0149</t>
  </si>
  <si>
    <t>ABD3815</t>
  </si>
  <si>
    <t>GCA8741</t>
  </si>
  <si>
    <t>OBW0558</t>
  </si>
  <si>
    <t>ABF5128</t>
  </si>
  <si>
    <t>ABC4860</t>
  </si>
  <si>
    <t>AFS0274</t>
  </si>
  <si>
    <t>JC338P</t>
  </si>
  <si>
    <t>JP745Z</t>
  </si>
  <si>
    <t>HG641G</t>
  </si>
  <si>
    <t>JH190F</t>
  </si>
  <si>
    <t>PDR7907</t>
  </si>
  <si>
    <t>ABR0102</t>
  </si>
  <si>
    <t>ABD1538</t>
  </si>
  <si>
    <t>ABG2376</t>
  </si>
  <si>
    <t>ACL0140</t>
  </si>
  <si>
    <t>PAA6456</t>
  </si>
  <si>
    <t>ABA7480</t>
  </si>
  <si>
    <t>JH651H</t>
  </si>
  <si>
    <t>IR700Z</t>
  </si>
  <si>
    <t>HG863H</t>
  </si>
  <si>
    <t>GA777P</t>
  </si>
  <si>
    <t>JP744Z</t>
  </si>
  <si>
    <t>IB810O</t>
  </si>
  <si>
    <t>GSL9349</t>
  </si>
  <si>
    <t>TBC5530</t>
  </si>
  <si>
    <t>GSY3119</t>
  </si>
  <si>
    <t>PKG0816</t>
  </si>
  <si>
    <t>IR200C</t>
  </si>
  <si>
    <t>JP765Z</t>
  </si>
  <si>
    <t>GPI0614</t>
  </si>
  <si>
    <t>HA330B</t>
  </si>
  <si>
    <t>ABD1307</t>
  </si>
  <si>
    <t>IZ945P</t>
  </si>
  <si>
    <t>ADJ0982</t>
  </si>
  <si>
    <t>IZ850P</t>
  </si>
  <si>
    <t>PJR0995</t>
  </si>
  <si>
    <t>XBM0420</t>
  </si>
  <si>
    <t>JH218F</t>
  </si>
  <si>
    <t>OBB7039</t>
  </si>
  <si>
    <t>GSE5389</t>
  </si>
  <si>
    <t>LCI0229</t>
  </si>
  <si>
    <t>JC372P</t>
  </si>
  <si>
    <t>IG400K</t>
  </si>
  <si>
    <t>OAN1079</t>
  </si>
  <si>
    <t>OBY0500</t>
  </si>
  <si>
    <t>OBC4115</t>
  </si>
  <si>
    <t>HO860L</t>
  </si>
  <si>
    <t>GSO3991</t>
  </si>
  <si>
    <t>OBE0855</t>
  </si>
  <si>
    <t>OBB4736</t>
  </si>
  <si>
    <t>GSE7340</t>
  </si>
  <si>
    <t>JN109I</t>
  </si>
  <si>
    <t>AFZ0709</t>
  </si>
  <si>
    <t>HQ207W</t>
  </si>
  <si>
    <t>AFK0570</t>
  </si>
  <si>
    <t>PRR0509</t>
  </si>
  <si>
    <t>GA068P</t>
  </si>
  <si>
    <t>GSZ6684</t>
  </si>
  <si>
    <t>SAC0061</t>
  </si>
  <si>
    <t>ABJ1982</t>
  </si>
  <si>
    <t>IBD6691</t>
  </si>
  <si>
    <t>JI070G</t>
  </si>
  <si>
    <t>GQD0297</t>
  </si>
  <si>
    <t>GMU0280</t>
  </si>
  <si>
    <t>PCE8457</t>
  </si>
  <si>
    <t>JBC0494</t>
  </si>
  <si>
    <t>OBB4842</t>
  </si>
  <si>
    <t>LBF0633</t>
  </si>
  <si>
    <t>GOB0429</t>
  </si>
  <si>
    <t>GPK0615</t>
  </si>
  <si>
    <t>JP738Z</t>
  </si>
  <si>
    <t>JP737Z</t>
  </si>
  <si>
    <t>JP736Z</t>
  </si>
  <si>
    <t>JP735Z</t>
  </si>
  <si>
    <t>JP739Z</t>
  </si>
  <si>
    <t>JP740Z</t>
  </si>
  <si>
    <t>OCM0262</t>
  </si>
  <si>
    <t>JF374K</t>
  </si>
  <si>
    <t>JP766Z</t>
  </si>
  <si>
    <t>JP768Z</t>
  </si>
  <si>
    <t>JP767Z</t>
  </si>
  <si>
    <t>IR100C</t>
  </si>
  <si>
    <t>HU349H</t>
  </si>
  <si>
    <t>IZ727P</t>
  </si>
  <si>
    <t>IG910J</t>
  </si>
  <si>
    <t>GTG9404</t>
  </si>
  <si>
    <t>JF350K</t>
  </si>
  <si>
    <t>IV620N</t>
  </si>
  <si>
    <t>HR540S</t>
  </si>
  <si>
    <t>IN788V</t>
  </si>
  <si>
    <t>GTA3424</t>
  </si>
  <si>
    <t>OCA0916</t>
  </si>
  <si>
    <t>ABK7417</t>
  </si>
  <si>
    <t>OBA1760</t>
  </si>
  <si>
    <t>JH759G</t>
  </si>
  <si>
    <t>HU370L</t>
  </si>
  <si>
    <t>EAH0056</t>
  </si>
  <si>
    <t>OAN0230</t>
  </si>
  <si>
    <t>OBY0093</t>
  </si>
  <si>
    <t>LBB4130</t>
  </si>
  <si>
    <t>PBR4431</t>
  </si>
  <si>
    <t>PBS2613</t>
  </si>
  <si>
    <t>PAO0300</t>
  </si>
  <si>
    <t>PPX0007</t>
  </si>
  <si>
    <t>OBA1144</t>
  </si>
  <si>
    <t>OCU0924</t>
  </si>
  <si>
    <t>GLI0878</t>
  </si>
  <si>
    <t>OBB9253</t>
  </si>
  <si>
    <t>ACJ0087</t>
  </si>
  <si>
    <t>PBN0731</t>
  </si>
  <si>
    <t>PGL0516</t>
  </si>
  <si>
    <t>HCJ0716</t>
  </si>
  <si>
    <t>PQM0347</t>
  </si>
  <si>
    <t>OBB6649</t>
  </si>
  <si>
    <t>PQT0813</t>
  </si>
  <si>
    <t>ABB5651</t>
  </si>
  <si>
    <t>OBB6110</t>
  </si>
  <si>
    <t>GMR0170</t>
  </si>
  <si>
    <t>PPQ0166</t>
  </si>
  <si>
    <t>OAJ0747</t>
  </si>
  <si>
    <t>PGC0644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</si>
</sst>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O430"/>
  <sheetViews>
    <sheetView tabSelected="1" workbookViewId="0">
      <pane ySplit="1" topLeftCell="A446" activePane="bottomLeft" state="frozen"/>
      <selection pane="bottomLeft" sqref="A1:O1048576"/>
    </sheetView>
  </sheetViews>
  <sheetFormatPr baseColWidth="10" defaultRowHeight="15" x14ac:dyDescent="0.25"/>
  <cols>
    <col min="1" max="1" width="10.7109375" style="10" bestFit="1" customWidth="1"/>
    <col min="2" max="2" width="15" bestFit="1" customWidth="1"/>
    <col min="3" max="3" width="8.140625" bestFit="1" customWidth="1"/>
    <col min="4" max="4" width="9.42578125" bestFit="1" customWidth="1"/>
    <col min="5" max="5" width="8.28515625" bestFit="1" customWidth="1"/>
    <col min="6" max="6" width="10.42578125" bestFit="1" customWidth="1"/>
    <col min="7" max="7" width="7.28515625" bestFit="1" customWidth="1"/>
    <col min="8" max="8" width="6.42578125" bestFit="1" customWidth="1"/>
    <col min="9" max="9" width="8.28515625" bestFit="1" customWidth="1"/>
    <col min="10" max="10" width="13.140625" bestFit="1" customWidth="1"/>
    <col min="11" max="11" width="8.85546875" bestFit="1" customWidth="1"/>
    <col min="12" max="12" width="4.5703125" bestFit="1" customWidth="1"/>
    <col min="13" max="13" width="9" bestFit="1" customWidth="1"/>
    <col min="14" max="14" width="6.5703125" bestFit="1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44896</v>
      </c>
      <c r="B2" s="4" t="s">
        <v>13</v>
      </c>
      <c r="C2" s="4"/>
      <c r="D2" s="3" t="s">
        <v>254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v>9</v>
      </c>
      <c r="O2" s="4" t="s">
        <v>20</v>
      </c>
    </row>
    <row r="3" spans="1:15" ht="14.25" customHeight="1" x14ac:dyDescent="0.25">
      <c r="A3" s="9">
        <v>44896</v>
      </c>
      <c r="B3" s="4" t="s">
        <v>14</v>
      </c>
      <c r="C3" s="4"/>
      <c r="D3" s="3" t="s">
        <v>255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v>9.5</v>
      </c>
      <c r="O3" s="4" t="s">
        <v>20</v>
      </c>
    </row>
    <row r="4" spans="1:15" ht="14.25" customHeight="1" x14ac:dyDescent="0.25">
      <c r="A4" s="9">
        <v>44896</v>
      </c>
      <c r="B4" s="4" t="s">
        <v>14</v>
      </c>
      <c r="C4" s="4"/>
      <c r="D4" s="3" t="s">
        <v>256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14</v>
      </c>
      <c r="O4" s="4" t="s">
        <v>20</v>
      </c>
    </row>
    <row r="5" spans="1:15" ht="14.25" customHeight="1" x14ac:dyDescent="0.25">
      <c r="A5" s="9">
        <v>44896</v>
      </c>
      <c r="B5" s="4" t="s">
        <v>14</v>
      </c>
      <c r="C5" s="4"/>
      <c r="D5" s="3" t="s">
        <v>257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v>9.5</v>
      </c>
      <c r="O5" s="4" t="s">
        <v>20</v>
      </c>
    </row>
    <row r="6" spans="1:15" ht="14.25" customHeight="1" x14ac:dyDescent="0.25">
      <c r="A6" s="9">
        <v>44896</v>
      </c>
      <c r="B6" s="4" t="s">
        <v>13</v>
      </c>
      <c r="C6" s="4"/>
      <c r="D6" s="3" t="s">
        <v>258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v>9</v>
      </c>
      <c r="O6" s="4" t="s">
        <v>20</v>
      </c>
    </row>
    <row r="7" spans="1:15" ht="14.25" customHeight="1" x14ac:dyDescent="0.25">
      <c r="A7" s="9">
        <v>44896</v>
      </c>
      <c r="B7" s="4" t="s">
        <v>13</v>
      </c>
      <c r="C7" s="4"/>
      <c r="D7" s="3" t="s">
        <v>259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9</v>
      </c>
      <c r="O7" s="4" t="s">
        <v>20</v>
      </c>
    </row>
    <row r="8" spans="1:15" ht="14.25" customHeight="1" x14ac:dyDescent="0.25">
      <c r="A8" s="9">
        <v>44896</v>
      </c>
      <c r="B8" s="4" t="s">
        <v>13</v>
      </c>
      <c r="C8" s="4"/>
      <c r="D8" s="3" t="s">
        <v>260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>7+7+24</f>
        <v>38</v>
      </c>
      <c r="O8" s="4" t="s">
        <v>20</v>
      </c>
    </row>
    <row r="9" spans="1:15" ht="14.25" customHeight="1" x14ac:dyDescent="0.25">
      <c r="A9" s="9">
        <v>44896</v>
      </c>
      <c r="B9" s="4" t="s">
        <v>14</v>
      </c>
      <c r="C9" s="4"/>
      <c r="D9" s="3" t="s">
        <v>261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>12+7</f>
        <v>19</v>
      </c>
      <c r="O9" s="4" t="s">
        <v>20</v>
      </c>
    </row>
    <row r="10" spans="1:15" ht="14.25" customHeight="1" x14ac:dyDescent="0.25">
      <c r="A10" s="9">
        <v>44896</v>
      </c>
      <c r="B10" s="4" t="s">
        <v>14</v>
      </c>
      <c r="C10" s="4"/>
      <c r="D10" s="3" t="s">
        <v>262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24</v>
      </c>
      <c r="O10" s="4" t="s">
        <v>20</v>
      </c>
    </row>
    <row r="11" spans="1:15" ht="14.25" customHeight="1" x14ac:dyDescent="0.25">
      <c r="A11" s="9">
        <v>44896</v>
      </c>
      <c r="B11" s="4" t="s">
        <v>14</v>
      </c>
      <c r="C11" s="4"/>
      <c r="D11" s="3" t="s">
        <v>263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24</v>
      </c>
      <c r="O11" s="4" t="s">
        <v>20</v>
      </c>
    </row>
    <row r="12" spans="1:15" ht="14.25" customHeight="1" x14ac:dyDescent="0.25">
      <c r="A12" s="9">
        <v>44896</v>
      </c>
      <c r="B12" s="4" t="s">
        <v>13</v>
      </c>
      <c r="C12" s="4"/>
      <c r="D12" s="3" t="s">
        <v>264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9</v>
      </c>
      <c r="O12" s="4" t="s">
        <v>20</v>
      </c>
    </row>
    <row r="13" spans="1:15" ht="14.25" customHeight="1" x14ac:dyDescent="0.25">
      <c r="A13" s="9">
        <v>44896</v>
      </c>
      <c r="B13" s="4" t="s">
        <v>14</v>
      </c>
      <c r="C13" s="4"/>
      <c r="D13" s="3" t="s">
        <v>265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>14+27</f>
        <v>41</v>
      </c>
      <c r="O13" s="4" t="s">
        <v>20</v>
      </c>
    </row>
    <row r="14" spans="1:15" ht="14.25" customHeight="1" x14ac:dyDescent="0.25">
      <c r="A14" s="9">
        <v>44896</v>
      </c>
      <c r="B14" s="4" t="s">
        <v>14</v>
      </c>
      <c r="C14" s="4"/>
      <c r="D14" s="3" t="s">
        <v>266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f>7+7+24</f>
        <v>38</v>
      </c>
      <c r="O14" s="4" t="s">
        <v>20</v>
      </c>
    </row>
    <row r="15" spans="1:15" ht="14.25" customHeight="1" x14ac:dyDescent="0.25">
      <c r="A15" s="9">
        <v>44896</v>
      </c>
      <c r="B15" s="4" t="s">
        <v>14</v>
      </c>
      <c r="C15" s="4"/>
      <c r="D15" s="3" t="s">
        <v>267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f>24+2</f>
        <v>26</v>
      </c>
      <c r="O15" s="4" t="s">
        <v>20</v>
      </c>
    </row>
    <row r="16" spans="1:15" ht="14.25" customHeight="1" x14ac:dyDescent="0.25">
      <c r="A16" s="9">
        <v>44896</v>
      </c>
      <c r="B16" s="4" t="s">
        <v>14</v>
      </c>
      <c r="C16" s="4"/>
      <c r="D16" s="3" t="s">
        <v>268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14</v>
      </c>
      <c r="O16" s="4" t="s">
        <v>20</v>
      </c>
    </row>
    <row r="17" spans="1:15" ht="14.25" customHeight="1" x14ac:dyDescent="0.25">
      <c r="A17" s="9">
        <v>44896</v>
      </c>
      <c r="B17" s="4" t="s">
        <v>14</v>
      </c>
      <c r="C17" s="4"/>
      <c r="D17" s="3" t="s">
        <v>269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14</v>
      </c>
      <c r="O17" s="4" t="s">
        <v>20</v>
      </c>
    </row>
    <row r="18" spans="1:15" ht="14.25" customHeight="1" x14ac:dyDescent="0.25">
      <c r="A18" s="9">
        <v>44896</v>
      </c>
      <c r="B18" s="4" t="s">
        <v>13</v>
      </c>
      <c r="C18" s="4"/>
      <c r="D18" s="3" t="s">
        <v>270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14</v>
      </c>
      <c r="O18" s="4" t="s">
        <v>20</v>
      </c>
    </row>
    <row r="19" spans="1:15" ht="14.25" customHeight="1" x14ac:dyDescent="0.25">
      <c r="A19" s="9">
        <v>44896</v>
      </c>
      <c r="B19" s="4" t="s">
        <v>14</v>
      </c>
      <c r="C19" s="4"/>
      <c r="D19" s="3" t="s">
        <v>271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9</v>
      </c>
      <c r="O19" s="4" t="s">
        <v>20</v>
      </c>
    </row>
    <row r="20" spans="1:15" ht="14.25" customHeight="1" x14ac:dyDescent="0.25">
      <c r="A20" s="9">
        <v>44896</v>
      </c>
      <c r="B20" s="4" t="s">
        <v>14</v>
      </c>
      <c r="C20" s="4"/>
      <c r="D20" s="3" t="s">
        <v>272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f>7+7+24</f>
        <v>38</v>
      </c>
      <c r="O20" s="4" t="s">
        <v>20</v>
      </c>
    </row>
    <row r="21" spans="1:15" ht="14.25" customHeight="1" x14ac:dyDescent="0.25">
      <c r="A21" s="9">
        <v>44896</v>
      </c>
      <c r="B21" s="4" t="s">
        <v>13</v>
      </c>
      <c r="C21" s="4"/>
      <c r="D21" s="3" t="s">
        <v>273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f>9+24+27</f>
        <v>60</v>
      </c>
      <c r="O21" s="4" t="s">
        <v>20</v>
      </c>
    </row>
    <row r="22" spans="1:15" ht="14.25" customHeight="1" x14ac:dyDescent="0.25">
      <c r="A22" s="9">
        <v>44896</v>
      </c>
      <c r="B22" s="4" t="s">
        <v>14</v>
      </c>
      <c r="C22" s="4"/>
      <c r="D22" s="3" t="s">
        <v>274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f>7+7+24</f>
        <v>38</v>
      </c>
      <c r="O22" s="4" t="s">
        <v>20</v>
      </c>
    </row>
    <row r="23" spans="1:15" ht="14.25" customHeight="1" x14ac:dyDescent="0.25">
      <c r="A23" s="9">
        <v>44896</v>
      </c>
      <c r="B23" s="4" t="s">
        <v>14</v>
      </c>
      <c r="C23" s="4"/>
      <c r="D23" s="3" t="s">
        <v>275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14+27</f>
        <v>41</v>
      </c>
      <c r="O23" s="4" t="s">
        <v>20</v>
      </c>
    </row>
    <row r="24" spans="1:15" ht="14.25" customHeight="1" x14ac:dyDescent="0.25">
      <c r="A24" s="9">
        <v>44896</v>
      </c>
      <c r="B24" s="4" t="s">
        <v>14</v>
      </c>
      <c r="C24" s="4"/>
      <c r="D24" s="3" t="s">
        <v>276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24</v>
      </c>
      <c r="O24" s="4" t="s">
        <v>20</v>
      </c>
    </row>
    <row r="25" spans="1:15" ht="14.25" customHeight="1" x14ac:dyDescent="0.25">
      <c r="A25" s="9">
        <v>44896</v>
      </c>
      <c r="B25" s="4" t="s">
        <v>14</v>
      </c>
      <c r="C25" s="4"/>
      <c r="D25" s="3" t="s">
        <v>277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v>24</v>
      </c>
      <c r="O25" s="4" t="s">
        <v>20</v>
      </c>
    </row>
    <row r="26" spans="1:15" ht="14.25" customHeight="1" x14ac:dyDescent="0.25">
      <c r="A26" s="9">
        <v>44896</v>
      </c>
      <c r="B26" s="4" t="s">
        <v>14</v>
      </c>
      <c r="C26" s="4"/>
      <c r="D26" s="3" t="s">
        <v>278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14</v>
      </c>
      <c r="O26" s="4" t="s">
        <v>20</v>
      </c>
    </row>
    <row r="27" spans="1:15" ht="14.25" customHeight="1" x14ac:dyDescent="0.25">
      <c r="A27" s="9">
        <v>44896</v>
      </c>
      <c r="B27" s="4" t="s">
        <v>14</v>
      </c>
      <c r="C27" s="4"/>
      <c r="D27" s="3" t="s">
        <v>279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14</v>
      </c>
      <c r="O27" s="4" t="s">
        <v>20</v>
      </c>
    </row>
    <row r="28" spans="1:15" ht="14.25" customHeight="1" x14ac:dyDescent="0.25">
      <c r="A28" s="9">
        <v>44896</v>
      </c>
      <c r="B28" s="4" t="s">
        <v>13</v>
      </c>
      <c r="C28" s="4"/>
      <c r="D28" s="3" t="s">
        <v>280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9</v>
      </c>
      <c r="O28" s="4" t="s">
        <v>20</v>
      </c>
    </row>
    <row r="29" spans="1:15" ht="14.25" customHeight="1" x14ac:dyDescent="0.25">
      <c r="A29" s="9">
        <v>44896</v>
      </c>
      <c r="B29" s="4" t="s">
        <v>13</v>
      </c>
      <c r="C29" s="4"/>
      <c r="D29" s="3" t="s">
        <v>281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9</v>
      </c>
      <c r="O29" s="4" t="s">
        <v>20</v>
      </c>
    </row>
    <row r="30" spans="1:15" ht="14.25" customHeight="1" x14ac:dyDescent="0.25">
      <c r="A30" s="9">
        <v>44896</v>
      </c>
      <c r="B30" s="4" t="s">
        <v>13</v>
      </c>
      <c r="C30" s="4"/>
      <c r="D30" s="3" t="s">
        <v>282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f>7+27+2</f>
        <v>36</v>
      </c>
      <c r="O30" s="4" t="s">
        <v>20</v>
      </c>
    </row>
    <row r="31" spans="1:15" ht="14.25" customHeight="1" x14ac:dyDescent="0.25">
      <c r="A31" s="9">
        <v>44896</v>
      </c>
      <c r="B31" s="4" t="s">
        <v>14</v>
      </c>
      <c r="C31" s="4"/>
      <c r="D31" s="3" t="s">
        <v>283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14</v>
      </c>
      <c r="O31" s="4" t="s">
        <v>20</v>
      </c>
    </row>
    <row r="32" spans="1:15" ht="14.25" customHeight="1" x14ac:dyDescent="0.25">
      <c r="A32" s="9">
        <v>44896</v>
      </c>
      <c r="B32" s="4" t="s">
        <v>13</v>
      </c>
      <c r="C32" s="4"/>
      <c r="D32" s="3" t="s">
        <v>284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f>27+7+2</f>
        <v>36</v>
      </c>
      <c r="O32" s="4" t="s">
        <v>20</v>
      </c>
    </row>
    <row r="33" spans="1:15" ht="14.25" customHeight="1" x14ac:dyDescent="0.25">
      <c r="A33" s="9">
        <v>44896</v>
      </c>
      <c r="B33" s="4" t="s">
        <v>14</v>
      </c>
      <c r="C33" s="4"/>
      <c r="D33" s="3" t="s">
        <v>285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f>17+7</f>
        <v>24</v>
      </c>
      <c r="O33" s="4" t="s">
        <v>20</v>
      </c>
    </row>
    <row r="34" spans="1:15" ht="14.25" customHeight="1" x14ac:dyDescent="0.25">
      <c r="A34" s="9">
        <v>44896</v>
      </c>
      <c r="B34" s="4" t="s">
        <v>13</v>
      </c>
      <c r="C34" s="4"/>
      <c r="D34" s="3" t="s">
        <v>286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14</v>
      </c>
      <c r="O34" s="4" t="s">
        <v>20</v>
      </c>
    </row>
    <row r="35" spans="1:15" ht="14.25" customHeight="1" x14ac:dyDescent="0.25">
      <c r="A35" s="9">
        <v>44896</v>
      </c>
      <c r="B35" s="4" t="s">
        <v>13</v>
      </c>
      <c r="C35" s="4"/>
      <c r="D35" s="3" t="s">
        <v>287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9</v>
      </c>
      <c r="O35" s="4" t="s">
        <v>20</v>
      </c>
    </row>
    <row r="36" spans="1:15" ht="14.25" customHeight="1" x14ac:dyDescent="0.25">
      <c r="A36" s="9">
        <v>44896</v>
      </c>
      <c r="B36" s="4" t="s">
        <v>14</v>
      </c>
      <c r="C36" s="4"/>
      <c r="D36" s="3" t="s">
        <v>288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14</v>
      </c>
      <c r="O36" s="4" t="s">
        <v>20</v>
      </c>
    </row>
    <row r="37" spans="1:15" ht="14.25" customHeight="1" x14ac:dyDescent="0.25">
      <c r="A37" s="9">
        <v>44896</v>
      </c>
      <c r="B37" s="4" t="s">
        <v>13</v>
      </c>
      <c r="C37" s="4"/>
      <c r="D37" s="3" t="s">
        <v>289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24</v>
      </c>
      <c r="O37" s="4" t="s">
        <v>20</v>
      </c>
    </row>
    <row r="38" spans="1:15" ht="14.25" customHeight="1" x14ac:dyDescent="0.25">
      <c r="A38" s="9">
        <v>44896</v>
      </c>
      <c r="B38" s="4" t="s">
        <v>14</v>
      </c>
      <c r="C38" s="4"/>
      <c r="D38" s="3" t="s">
        <v>290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f>24+7+7+2</f>
        <v>40</v>
      </c>
      <c r="O38" s="4" t="s">
        <v>20</v>
      </c>
    </row>
    <row r="39" spans="1:15" ht="14.25" customHeight="1" x14ac:dyDescent="0.25">
      <c r="A39" s="9">
        <v>44896</v>
      </c>
      <c r="B39" s="4" t="s">
        <v>14</v>
      </c>
      <c r="C39" s="4"/>
      <c r="D39" s="3" t="s">
        <v>291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f>7+17</f>
        <v>24</v>
      </c>
      <c r="O39" s="4" t="s">
        <v>20</v>
      </c>
    </row>
    <row r="40" spans="1:15" ht="14.25" customHeight="1" x14ac:dyDescent="0.25">
      <c r="A40" s="9">
        <v>44896</v>
      </c>
      <c r="B40" s="4" t="s">
        <v>14</v>
      </c>
      <c r="C40" s="4"/>
      <c r="D40" s="3" t="s">
        <v>292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27+7+7+2</f>
        <v>43</v>
      </c>
      <c r="O40" s="4" t="s">
        <v>20</v>
      </c>
    </row>
    <row r="41" spans="1:15" ht="14.25" customHeight="1" x14ac:dyDescent="0.25">
      <c r="A41" s="9">
        <v>44896</v>
      </c>
      <c r="B41" s="4" t="s">
        <v>13</v>
      </c>
      <c r="C41" s="4"/>
      <c r="D41" s="3" t="s">
        <v>293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14</v>
      </c>
      <c r="O41" s="4" t="s">
        <v>20</v>
      </c>
    </row>
    <row r="42" spans="1:15" ht="14.25" customHeight="1" x14ac:dyDescent="0.25">
      <c r="A42" s="9">
        <v>44896</v>
      </c>
      <c r="B42" s="4" t="s">
        <v>14</v>
      </c>
      <c r="C42" s="4"/>
      <c r="D42" s="3" t="s">
        <v>294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f>7+12</f>
        <v>19</v>
      </c>
      <c r="O42" s="4" t="s">
        <v>20</v>
      </c>
    </row>
    <row r="43" spans="1:15" ht="14.25" customHeight="1" x14ac:dyDescent="0.25">
      <c r="A43" s="9">
        <v>44896</v>
      </c>
      <c r="B43" s="4" t="s">
        <v>14</v>
      </c>
      <c r="C43" s="4"/>
      <c r="D43" s="3" t="s">
        <v>121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9.5</v>
      </c>
      <c r="O43" s="4" t="s">
        <v>20</v>
      </c>
    </row>
    <row r="44" spans="1:15" ht="14.25" customHeight="1" x14ac:dyDescent="0.25">
      <c r="A44" s="9">
        <v>44896</v>
      </c>
      <c r="B44" s="4" t="s">
        <v>13</v>
      </c>
      <c r="C44" s="4"/>
      <c r="D44" s="3" t="s">
        <v>295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9</v>
      </c>
      <c r="O44" s="4" t="s">
        <v>20</v>
      </c>
    </row>
    <row r="45" spans="1:15" ht="14.25" customHeight="1" x14ac:dyDescent="0.25">
      <c r="A45" s="9">
        <v>44896</v>
      </c>
      <c r="B45" s="4" t="s">
        <v>14</v>
      </c>
      <c r="C45" s="4"/>
      <c r="D45" s="3" t="s">
        <v>296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f>7+12</f>
        <v>19</v>
      </c>
      <c r="O45" s="4" t="s">
        <v>20</v>
      </c>
    </row>
    <row r="46" spans="1:15" ht="14.25" customHeight="1" x14ac:dyDescent="0.25">
      <c r="A46" s="9">
        <v>44896</v>
      </c>
      <c r="B46" s="4" t="s">
        <v>13</v>
      </c>
      <c r="C46" s="4"/>
      <c r="D46" s="3" t="s">
        <v>297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f>7+7+27</f>
        <v>41</v>
      </c>
      <c r="O46" s="4" t="s">
        <v>20</v>
      </c>
    </row>
    <row r="47" spans="1:15" ht="14.25" customHeight="1" x14ac:dyDescent="0.25">
      <c r="A47" s="9">
        <v>44896</v>
      </c>
      <c r="B47" s="4" t="s">
        <v>14</v>
      </c>
      <c r="C47" s="4"/>
      <c r="D47" s="3" t="s">
        <v>298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v>14</v>
      </c>
      <c r="O47" s="4" t="s">
        <v>20</v>
      </c>
    </row>
    <row r="48" spans="1:15" ht="14.25" customHeight="1" x14ac:dyDescent="0.25">
      <c r="A48" s="9">
        <v>44896</v>
      </c>
      <c r="B48" s="4" t="s">
        <v>14</v>
      </c>
      <c r="C48" s="4"/>
      <c r="D48" s="3" t="s">
        <v>299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f>7+9.5+24</f>
        <v>40.5</v>
      </c>
      <c r="O48" s="4" t="s">
        <v>20</v>
      </c>
    </row>
    <row r="49" spans="1:15" ht="14.25" customHeight="1" x14ac:dyDescent="0.25">
      <c r="A49" s="9">
        <v>44896</v>
      </c>
      <c r="B49" s="4" t="s">
        <v>13</v>
      </c>
      <c r="C49" s="4"/>
      <c r="D49" s="3" t="s">
        <v>300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9</v>
      </c>
      <c r="O49" s="4" t="s">
        <v>20</v>
      </c>
    </row>
    <row r="50" spans="1:15" ht="14.25" customHeight="1" x14ac:dyDescent="0.25">
      <c r="A50" s="9">
        <v>44896</v>
      </c>
      <c r="B50" s="4" t="s">
        <v>14</v>
      </c>
      <c r="C50" s="4"/>
      <c r="D50" s="3" t="s">
        <v>301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v>14</v>
      </c>
      <c r="O50" s="4" t="s">
        <v>21</v>
      </c>
    </row>
    <row r="51" spans="1:15" ht="14.25" customHeight="1" x14ac:dyDescent="0.25">
      <c r="A51" s="9">
        <v>44896</v>
      </c>
      <c r="B51" s="4" t="s">
        <v>13</v>
      </c>
      <c r="C51" s="4"/>
      <c r="D51" s="3" t="s">
        <v>302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v>9</v>
      </c>
      <c r="O51" s="4" t="s">
        <v>21</v>
      </c>
    </row>
    <row r="52" spans="1:15" ht="14.25" customHeight="1" x14ac:dyDescent="0.25">
      <c r="A52" s="9">
        <v>44896</v>
      </c>
      <c r="B52" s="4" t="s">
        <v>14</v>
      </c>
      <c r="C52" s="4"/>
      <c r="D52" s="3" t="s">
        <v>303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14</v>
      </c>
      <c r="O52" s="4" t="s">
        <v>20</v>
      </c>
    </row>
    <row r="53" spans="1:15" ht="14.25" customHeight="1" x14ac:dyDescent="0.25">
      <c r="A53" s="9">
        <v>44896</v>
      </c>
      <c r="B53" s="4" t="s">
        <v>14</v>
      </c>
      <c r="C53" s="4"/>
      <c r="D53" s="3" t="s">
        <v>304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14</v>
      </c>
      <c r="O53" s="4" t="s">
        <v>20</v>
      </c>
    </row>
    <row r="54" spans="1:15" ht="14.25" customHeight="1" x14ac:dyDescent="0.25">
      <c r="A54" s="9">
        <v>44896</v>
      </c>
      <c r="B54" s="4" t="s">
        <v>14</v>
      </c>
      <c r="C54" s="4"/>
      <c r="D54" s="3" t="s">
        <v>305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14</v>
      </c>
      <c r="O54" s="4" t="s">
        <v>20</v>
      </c>
    </row>
    <row r="55" spans="1:15" ht="14.25" customHeight="1" x14ac:dyDescent="0.25">
      <c r="A55" s="9">
        <v>44896</v>
      </c>
      <c r="B55" s="4" t="s">
        <v>14</v>
      </c>
      <c r="C55" s="4"/>
      <c r="D55" s="3" t="s">
        <v>306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14</v>
      </c>
      <c r="O55" s="4" t="s">
        <v>20</v>
      </c>
    </row>
    <row r="56" spans="1:15" ht="14.25" customHeight="1" x14ac:dyDescent="0.25">
      <c r="A56" s="9">
        <v>44896</v>
      </c>
      <c r="B56" s="4" t="s">
        <v>13</v>
      </c>
      <c r="C56" s="4"/>
      <c r="D56" s="3" t="s">
        <v>307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9</v>
      </c>
      <c r="O56" s="4" t="s">
        <v>20</v>
      </c>
    </row>
    <row r="57" spans="1:15" ht="14.25" customHeight="1" x14ac:dyDescent="0.25">
      <c r="A57" s="9">
        <v>44896</v>
      </c>
      <c r="B57" s="4" t="s">
        <v>14</v>
      </c>
      <c r="C57" s="4"/>
      <c r="D57" s="3" t="s">
        <v>308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f>27+7+7+7</f>
        <v>48</v>
      </c>
      <c r="O57" s="4" t="s">
        <v>20</v>
      </c>
    </row>
    <row r="58" spans="1:15" ht="14.25" customHeight="1" x14ac:dyDescent="0.25">
      <c r="A58" s="9">
        <v>44896</v>
      </c>
      <c r="B58" s="4" t="s">
        <v>14</v>
      </c>
      <c r="C58" s="4"/>
      <c r="D58" s="3" t="s">
        <v>309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v>14</v>
      </c>
      <c r="O58" s="4" t="s">
        <v>20</v>
      </c>
    </row>
    <row r="59" spans="1:15" ht="14.25" customHeight="1" x14ac:dyDescent="0.25">
      <c r="A59" s="9">
        <v>44896</v>
      </c>
      <c r="B59" s="4" t="s">
        <v>14</v>
      </c>
      <c r="C59" s="4"/>
      <c r="D59" s="3" t="s">
        <v>310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14</v>
      </c>
      <c r="O59" s="4" t="s">
        <v>20</v>
      </c>
    </row>
    <row r="60" spans="1:15" ht="14.25" customHeight="1" x14ac:dyDescent="0.25">
      <c r="A60" s="9">
        <v>44900</v>
      </c>
      <c r="B60" s="4" t="s">
        <v>14</v>
      </c>
      <c r="C60" s="4"/>
      <c r="D60" s="3" t="s">
        <v>222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f>27+7+12</f>
        <v>46</v>
      </c>
      <c r="O60" s="4" t="s">
        <v>20</v>
      </c>
    </row>
    <row r="61" spans="1:15" ht="14.25" customHeight="1" x14ac:dyDescent="0.25">
      <c r="A61" s="9">
        <v>44900</v>
      </c>
      <c r="B61" s="4" t="s">
        <v>13</v>
      </c>
      <c r="C61" s="4"/>
      <c r="D61" s="3" t="s">
        <v>223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f>7+2+27+24</f>
        <v>60</v>
      </c>
      <c r="O61" s="4" t="s">
        <v>20</v>
      </c>
    </row>
    <row r="62" spans="1:15" ht="14.25" customHeight="1" x14ac:dyDescent="0.25">
      <c r="A62" s="9">
        <v>44900</v>
      </c>
      <c r="B62" s="4" t="s">
        <v>14</v>
      </c>
      <c r="C62" s="4"/>
      <c r="D62" s="3" t="s">
        <v>125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f>12+7+27</f>
        <v>46</v>
      </c>
      <c r="O62" s="4" t="s">
        <v>19</v>
      </c>
    </row>
    <row r="63" spans="1:15" ht="14.25" customHeight="1" x14ac:dyDescent="0.25">
      <c r="A63" s="9">
        <v>44900</v>
      </c>
      <c r="B63" s="4" t="s">
        <v>13</v>
      </c>
      <c r="C63" s="4"/>
      <c r="D63" s="3" t="s">
        <v>224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f>7+2+27+24</f>
        <v>60</v>
      </c>
      <c r="O63" s="4" t="s">
        <v>20</v>
      </c>
    </row>
    <row r="64" spans="1:15" ht="14.25" customHeight="1" x14ac:dyDescent="0.25">
      <c r="A64" s="9">
        <v>44900</v>
      </c>
      <c r="B64" s="4" t="s">
        <v>14</v>
      </c>
      <c r="C64" s="4"/>
      <c r="D64" s="3" t="s">
        <v>225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14</v>
      </c>
      <c r="O64" s="4" t="s">
        <v>19</v>
      </c>
    </row>
    <row r="65" spans="1:15" ht="14.25" customHeight="1" x14ac:dyDescent="0.25">
      <c r="A65" s="9">
        <v>44900</v>
      </c>
      <c r="B65" s="4" t="s">
        <v>14</v>
      </c>
      <c r="C65" s="4"/>
      <c r="D65" s="3" t="s">
        <v>226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24</v>
      </c>
      <c r="O65" s="4" t="s">
        <v>20</v>
      </c>
    </row>
    <row r="66" spans="1:15" ht="14.25" customHeight="1" x14ac:dyDescent="0.25">
      <c r="A66" s="9">
        <v>44900</v>
      </c>
      <c r="B66" s="4" t="s">
        <v>14</v>
      </c>
      <c r="C66" s="4"/>
      <c r="D66" s="3" t="s">
        <v>227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v>24</v>
      </c>
      <c r="O66" s="4" t="s">
        <v>19</v>
      </c>
    </row>
    <row r="67" spans="1:15" ht="14.25" customHeight="1" x14ac:dyDescent="0.25">
      <c r="A67" s="9">
        <v>44900</v>
      </c>
      <c r="B67" s="4" t="s">
        <v>15</v>
      </c>
      <c r="C67" s="4"/>
      <c r="D67" s="3" t="s">
        <v>228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f>24+7+7+2</f>
        <v>40</v>
      </c>
      <c r="O67" s="4" t="s">
        <v>19</v>
      </c>
    </row>
    <row r="68" spans="1:15" ht="14.25" customHeight="1" x14ac:dyDescent="0.25">
      <c r="A68" s="9">
        <v>44900</v>
      </c>
      <c r="B68" s="4" t="s">
        <v>14</v>
      </c>
      <c r="C68" s="4"/>
      <c r="D68" s="3" t="s">
        <v>229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v>14</v>
      </c>
      <c r="O68" s="4" t="s">
        <v>19</v>
      </c>
    </row>
    <row r="69" spans="1:15" ht="14.25" customHeight="1" x14ac:dyDescent="0.25">
      <c r="A69" s="9">
        <v>44900</v>
      </c>
      <c r="B69" s="4" t="s">
        <v>14</v>
      </c>
      <c r="C69" s="4"/>
      <c r="D69" s="3" t="s">
        <v>230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f>14+27</f>
        <v>41</v>
      </c>
      <c r="O69" s="4" t="s">
        <v>19</v>
      </c>
    </row>
    <row r="70" spans="1:15" ht="14.25" customHeight="1" x14ac:dyDescent="0.25">
      <c r="A70" s="9">
        <v>44900</v>
      </c>
      <c r="B70" s="4" t="s">
        <v>14</v>
      </c>
      <c r="C70" s="4"/>
      <c r="D70" s="3" t="s">
        <v>231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24</v>
      </c>
      <c r="O70" s="4" t="s">
        <v>19</v>
      </c>
    </row>
    <row r="71" spans="1:15" ht="14.25" customHeight="1" x14ac:dyDescent="0.25">
      <c r="A71" s="9">
        <v>44900</v>
      </c>
      <c r="B71" s="4" t="s">
        <v>14</v>
      </c>
      <c r="C71" s="4"/>
      <c r="D71" s="3" t="s">
        <v>232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24</v>
      </c>
      <c r="O71" s="4" t="s">
        <v>19</v>
      </c>
    </row>
    <row r="72" spans="1:15" ht="14.25" customHeight="1" x14ac:dyDescent="0.25">
      <c r="A72" s="9">
        <v>44900</v>
      </c>
      <c r="B72" s="4" t="s">
        <v>13</v>
      </c>
      <c r="C72" s="4"/>
      <c r="D72" s="3" t="s">
        <v>233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14</v>
      </c>
      <c r="O72" s="4" t="s">
        <v>19</v>
      </c>
    </row>
    <row r="73" spans="1:15" ht="14.25" customHeight="1" x14ac:dyDescent="0.25">
      <c r="A73" s="9">
        <v>44900</v>
      </c>
      <c r="B73" s="4" t="s">
        <v>13</v>
      </c>
      <c r="C73" s="4"/>
      <c r="D73" s="3" t="s">
        <v>234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14</v>
      </c>
      <c r="O73" s="4" t="s">
        <v>20</v>
      </c>
    </row>
    <row r="74" spans="1:15" ht="14.25" customHeight="1" x14ac:dyDescent="0.25">
      <c r="A74" s="9">
        <v>44900</v>
      </c>
      <c r="B74" s="4" t="s">
        <v>13</v>
      </c>
      <c r="C74" s="4"/>
      <c r="D74" s="3" t="s">
        <v>235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14</v>
      </c>
      <c r="O74" s="4" t="s">
        <v>20</v>
      </c>
    </row>
    <row r="75" spans="1:15" ht="14.25" customHeight="1" x14ac:dyDescent="0.25">
      <c r="A75" s="9">
        <v>44900</v>
      </c>
      <c r="B75" s="4" t="s">
        <v>14</v>
      </c>
      <c r="C75" s="4"/>
      <c r="D75" s="3" t="s">
        <v>236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f>14+27</f>
        <v>41</v>
      </c>
      <c r="O75" s="4" t="s">
        <v>20</v>
      </c>
    </row>
    <row r="76" spans="1:15" ht="14.25" customHeight="1" x14ac:dyDescent="0.25">
      <c r="A76" s="9">
        <v>44900</v>
      </c>
      <c r="B76" s="4" t="s">
        <v>13</v>
      </c>
      <c r="C76" s="4"/>
      <c r="D76" s="3" t="s">
        <v>237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v>9</v>
      </c>
      <c r="O76" s="4" t="s">
        <v>19</v>
      </c>
    </row>
    <row r="77" spans="1:15" ht="14.25" customHeight="1" x14ac:dyDescent="0.25">
      <c r="A77" s="9">
        <v>44900</v>
      </c>
      <c r="B77" s="4" t="s">
        <v>14</v>
      </c>
      <c r="C77" s="4"/>
      <c r="D77" s="3" t="s">
        <v>238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v>14</v>
      </c>
      <c r="O77" s="4" t="s">
        <v>19</v>
      </c>
    </row>
    <row r="78" spans="1:15" ht="14.25" customHeight="1" x14ac:dyDescent="0.25">
      <c r="A78" s="9">
        <v>44900</v>
      </c>
      <c r="B78" s="4" t="s">
        <v>14</v>
      </c>
      <c r="C78" s="4"/>
      <c r="D78" s="3" t="s">
        <v>239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f>27+7+7</f>
        <v>41</v>
      </c>
      <c r="O78" s="4" t="s">
        <v>19</v>
      </c>
    </row>
    <row r="79" spans="1:15" ht="14.25" customHeight="1" x14ac:dyDescent="0.25">
      <c r="A79" s="9">
        <v>44900</v>
      </c>
      <c r="B79" s="4" t="s">
        <v>13</v>
      </c>
      <c r="C79" s="4"/>
      <c r="D79" s="3" t="s">
        <v>240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9</v>
      </c>
      <c r="O79" s="4" t="s">
        <v>19</v>
      </c>
    </row>
    <row r="80" spans="1:15" ht="14.25" customHeight="1" x14ac:dyDescent="0.25">
      <c r="A80" s="9">
        <v>44900</v>
      </c>
      <c r="B80" s="4" t="s">
        <v>13</v>
      </c>
      <c r="C80" s="4"/>
      <c r="D80" s="3" t="s">
        <v>241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f>9+27</f>
        <v>36</v>
      </c>
      <c r="O80" s="4" t="s">
        <v>20</v>
      </c>
    </row>
    <row r="81" spans="1:15" ht="14.25" customHeight="1" x14ac:dyDescent="0.25">
      <c r="A81" s="9">
        <v>44900</v>
      </c>
      <c r="B81" s="4" t="s">
        <v>14</v>
      </c>
      <c r="C81" s="4"/>
      <c r="D81" s="3" t="s">
        <v>242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f>7+24+7</f>
        <v>38</v>
      </c>
      <c r="O81" s="4" t="s">
        <v>19</v>
      </c>
    </row>
    <row r="82" spans="1:15" ht="14.25" customHeight="1" x14ac:dyDescent="0.25">
      <c r="A82" s="9">
        <v>44900</v>
      </c>
      <c r="B82" s="4" t="s">
        <v>14</v>
      </c>
      <c r="C82" s="4"/>
      <c r="D82" s="3" t="s">
        <v>243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24</v>
      </c>
      <c r="O82" s="4" t="s">
        <v>19</v>
      </c>
    </row>
    <row r="83" spans="1:15" ht="14.25" customHeight="1" x14ac:dyDescent="0.25">
      <c r="A83" s="9">
        <v>44900</v>
      </c>
      <c r="B83" s="4" t="s">
        <v>13</v>
      </c>
      <c r="C83" s="4"/>
      <c r="D83" s="3" t="s">
        <v>244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f>7+7+27</f>
        <v>41</v>
      </c>
      <c r="O83" s="4" t="s">
        <v>19</v>
      </c>
    </row>
    <row r="84" spans="1:15" ht="14.25" customHeight="1" x14ac:dyDescent="0.25">
      <c r="A84" s="9">
        <v>44900</v>
      </c>
      <c r="B84" s="4" t="s">
        <v>14</v>
      </c>
      <c r="C84" s="4"/>
      <c r="D84" s="3" t="s">
        <v>245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f>27+7+27</f>
        <v>61</v>
      </c>
      <c r="O84" s="4" t="s">
        <v>19</v>
      </c>
    </row>
    <row r="85" spans="1:15" ht="14.25" customHeight="1" x14ac:dyDescent="0.25">
      <c r="A85" s="9">
        <v>44900</v>
      </c>
      <c r="B85" s="4" t="s">
        <v>13</v>
      </c>
      <c r="C85" s="4"/>
      <c r="D85" s="3" t="s">
        <v>246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14</v>
      </c>
      <c r="O85" s="4" t="s">
        <v>19</v>
      </c>
    </row>
    <row r="86" spans="1:15" ht="14.25" customHeight="1" x14ac:dyDescent="0.25">
      <c r="A86" s="9">
        <v>44900</v>
      </c>
      <c r="B86" s="4" t="s">
        <v>13</v>
      </c>
      <c r="C86" s="4"/>
      <c r="D86" s="3" t="s">
        <v>247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/>
      <c r="O86" s="4" t="s">
        <v>20</v>
      </c>
    </row>
    <row r="87" spans="1:15" ht="14.25" customHeight="1" x14ac:dyDescent="0.25">
      <c r="A87" s="9">
        <v>44900</v>
      </c>
      <c r="B87" s="4" t="s">
        <v>13</v>
      </c>
      <c r="C87" s="4"/>
      <c r="D87" s="3" t="s">
        <v>248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14</v>
      </c>
      <c r="O87" s="4" t="s">
        <v>20</v>
      </c>
    </row>
    <row r="88" spans="1:15" ht="14.25" customHeight="1" x14ac:dyDescent="0.25">
      <c r="A88" s="9">
        <v>44900</v>
      </c>
      <c r="B88" s="4" t="s">
        <v>13</v>
      </c>
      <c r="C88" s="4"/>
      <c r="D88" s="3" t="s">
        <v>249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f>7+12+9.5</f>
        <v>28.5</v>
      </c>
      <c r="O88" s="4" t="s">
        <v>20</v>
      </c>
    </row>
    <row r="89" spans="1:15" ht="14.25" customHeight="1" x14ac:dyDescent="0.25">
      <c r="A89" s="9">
        <v>44900</v>
      </c>
      <c r="B89" s="4" t="s">
        <v>14</v>
      </c>
      <c r="C89" s="4"/>
      <c r="D89" s="3" t="s">
        <v>250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f>27+7</f>
        <v>34</v>
      </c>
      <c r="O89" s="4" t="s">
        <v>20</v>
      </c>
    </row>
    <row r="90" spans="1:15" ht="14.25" customHeight="1" x14ac:dyDescent="0.25">
      <c r="A90" s="9">
        <v>44900</v>
      </c>
      <c r="B90" s="4" t="s">
        <v>13</v>
      </c>
      <c r="C90" s="4"/>
      <c r="D90" s="3" t="s">
        <v>251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v>14</v>
      </c>
      <c r="O90" s="4" t="s">
        <v>20</v>
      </c>
    </row>
    <row r="91" spans="1:15" ht="14.25" customHeight="1" x14ac:dyDescent="0.25">
      <c r="A91" s="9">
        <v>44900</v>
      </c>
      <c r="B91" s="4" t="s">
        <v>13</v>
      </c>
      <c r="C91" s="4"/>
      <c r="D91" s="3" t="s">
        <v>252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14</v>
      </c>
      <c r="O91" s="4" t="s">
        <v>20</v>
      </c>
    </row>
    <row r="92" spans="1:15" ht="14.25" customHeight="1" x14ac:dyDescent="0.25">
      <c r="A92" s="9">
        <v>44900</v>
      </c>
      <c r="B92" s="4" t="s">
        <v>14</v>
      </c>
      <c r="C92" s="4"/>
      <c r="D92" s="3" t="s">
        <v>253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6">
        <v>26</v>
      </c>
      <c r="O92" s="4" t="s">
        <v>20</v>
      </c>
    </row>
    <row r="93" spans="1:15" ht="14.25" customHeight="1" x14ac:dyDescent="0.25">
      <c r="A93" s="9">
        <v>44901</v>
      </c>
      <c r="B93" s="4" t="s">
        <v>14</v>
      </c>
      <c r="C93" s="4"/>
      <c r="D93" s="3" t="s">
        <v>394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">
        <v>19</v>
      </c>
      <c r="O93" s="4" t="s">
        <v>19</v>
      </c>
    </row>
    <row r="94" spans="1:15" ht="14.25" customHeight="1" x14ac:dyDescent="0.25">
      <c r="A94" s="9">
        <v>44901</v>
      </c>
      <c r="B94" s="4" t="s">
        <v>14</v>
      </c>
      <c r="C94" s="4"/>
      <c r="D94" s="3" t="s">
        <v>395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6">
        <f>9.5+24</f>
        <v>33.5</v>
      </c>
      <c r="O94" s="4" t="s">
        <v>19</v>
      </c>
    </row>
    <row r="95" spans="1:15" ht="14.25" customHeight="1" x14ac:dyDescent="0.25">
      <c r="A95" s="9">
        <v>44901</v>
      </c>
      <c r="B95" s="4" t="s">
        <v>15</v>
      </c>
      <c r="C95" s="4"/>
      <c r="D95" s="3" t="s">
        <v>396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v>24</v>
      </c>
      <c r="O95" s="4" t="s">
        <v>19</v>
      </c>
    </row>
    <row r="96" spans="1:15" ht="14.25" customHeight="1" x14ac:dyDescent="0.25">
      <c r="A96" s="9">
        <v>44901</v>
      </c>
      <c r="B96" s="4" t="s">
        <v>14</v>
      </c>
      <c r="C96" s="4"/>
      <c r="D96" s="3" t="s">
        <v>397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6">
        <v>24</v>
      </c>
      <c r="O96" s="4" t="s">
        <v>20</v>
      </c>
    </row>
    <row r="97" spans="1:15" ht="14.25" customHeight="1" x14ac:dyDescent="0.25">
      <c r="A97" s="9">
        <v>44901</v>
      </c>
      <c r="B97" s="4" t="s">
        <v>14</v>
      </c>
      <c r="C97" s="4"/>
      <c r="D97" s="3" t="s">
        <v>398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27+7+2</f>
        <v>36</v>
      </c>
      <c r="O97" s="4" t="s">
        <v>20</v>
      </c>
    </row>
    <row r="98" spans="1:15" ht="14.25" customHeight="1" x14ac:dyDescent="0.25">
      <c r="A98" s="9">
        <v>44901</v>
      </c>
      <c r="B98" s="4" t="s">
        <v>14</v>
      </c>
      <c r="C98" s="4"/>
      <c r="D98" s="3" t="s">
        <v>399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6">
        <f>27+2+7</f>
        <v>36</v>
      </c>
      <c r="O98" s="4" t="s">
        <v>20</v>
      </c>
    </row>
    <row r="99" spans="1:15" ht="14.25" customHeight="1" x14ac:dyDescent="0.25">
      <c r="A99" s="9">
        <v>44901</v>
      </c>
      <c r="B99" s="4" t="s">
        <v>15</v>
      </c>
      <c r="C99" s="4"/>
      <c r="D99" s="3" t="s">
        <v>400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">
        <f>24+7+5+2+7</f>
        <v>45</v>
      </c>
      <c r="O99" s="4" t="s">
        <v>19</v>
      </c>
    </row>
    <row r="100" spans="1:15" ht="14.25" customHeight="1" x14ac:dyDescent="0.25">
      <c r="A100" s="9">
        <v>44901</v>
      </c>
      <c r="B100" s="4" t="s">
        <v>13</v>
      </c>
      <c r="C100" s="4"/>
      <c r="D100" s="3" t="s">
        <v>401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6">
        <v>14</v>
      </c>
      <c r="O100" s="4" t="s">
        <v>20</v>
      </c>
    </row>
    <row r="101" spans="1:15" ht="14.25" customHeight="1" x14ac:dyDescent="0.25">
      <c r="A101" s="9">
        <v>44901</v>
      </c>
      <c r="B101" s="4" t="s">
        <v>13</v>
      </c>
      <c r="C101" s="4"/>
      <c r="D101" s="3" t="s">
        <v>402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6">
        <v>14</v>
      </c>
      <c r="O101" s="4" t="s">
        <v>20</v>
      </c>
    </row>
    <row r="102" spans="1:15" ht="14.25" customHeight="1" x14ac:dyDescent="0.25">
      <c r="A102" s="9">
        <v>44901</v>
      </c>
      <c r="B102" s="4" t="s">
        <v>13</v>
      </c>
      <c r="C102" s="4"/>
      <c r="D102" s="3" t="s">
        <v>403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6">
        <v>14</v>
      </c>
      <c r="O102" s="4" t="s">
        <v>20</v>
      </c>
    </row>
    <row r="103" spans="1:15" ht="14.25" customHeight="1" x14ac:dyDescent="0.25">
      <c r="A103" s="9">
        <v>44901</v>
      </c>
      <c r="B103" s="4" t="s">
        <v>13</v>
      </c>
      <c r="C103" s="4"/>
      <c r="D103" s="3" t="s">
        <v>404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6">
        <v>14</v>
      </c>
      <c r="O103" s="4" t="s">
        <v>20</v>
      </c>
    </row>
    <row r="104" spans="1:15" ht="14.25" customHeight="1" x14ac:dyDescent="0.25">
      <c r="A104" s="9">
        <v>44901</v>
      </c>
      <c r="B104" s="4" t="s">
        <v>13</v>
      </c>
      <c r="C104" s="4"/>
      <c r="D104" s="3" t="s">
        <v>405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6">
        <v>14</v>
      </c>
      <c r="O104" s="4" t="s">
        <v>20</v>
      </c>
    </row>
    <row r="105" spans="1:15" ht="14.25" customHeight="1" x14ac:dyDescent="0.25">
      <c r="A105" s="9">
        <v>44901</v>
      </c>
      <c r="B105" s="4" t="s">
        <v>13</v>
      </c>
      <c r="C105" s="4"/>
      <c r="D105" s="3" t="s">
        <v>406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6">
        <v>14</v>
      </c>
      <c r="O105" s="4" t="s">
        <v>20</v>
      </c>
    </row>
    <row r="106" spans="1:15" ht="13.5" customHeight="1" x14ac:dyDescent="0.25">
      <c r="A106" s="9">
        <v>44902</v>
      </c>
      <c r="B106" s="4" t="s">
        <v>15</v>
      </c>
      <c r="C106" s="4"/>
      <c r="D106" s="3" t="s">
        <v>26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6">
        <f>5+7+2</f>
        <v>14</v>
      </c>
      <c r="O106" s="4" t="s">
        <v>20</v>
      </c>
    </row>
    <row r="107" spans="1:15" x14ac:dyDescent="0.25">
      <c r="A107" s="9">
        <v>44902</v>
      </c>
      <c r="B107" s="4" t="s">
        <v>14</v>
      </c>
      <c r="C107" s="4"/>
      <c r="D107" s="3" t="s">
        <v>27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6">
        <f>7+7+24</f>
        <v>38</v>
      </c>
      <c r="O107" s="4" t="s">
        <v>20</v>
      </c>
    </row>
    <row r="108" spans="1:15" x14ac:dyDescent="0.25">
      <c r="A108" s="9">
        <v>44902</v>
      </c>
      <c r="B108" s="4" t="s">
        <v>14</v>
      </c>
      <c r="C108" s="4"/>
      <c r="D108" s="3" t="s">
        <v>28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6">
        <v>14</v>
      </c>
      <c r="O108" s="4" t="s">
        <v>19</v>
      </c>
    </row>
    <row r="109" spans="1:15" x14ac:dyDescent="0.25">
      <c r="A109" s="9">
        <v>44902</v>
      </c>
      <c r="B109" s="4" t="s">
        <v>14</v>
      </c>
      <c r="C109" s="4"/>
      <c r="D109" s="3" t="s">
        <v>29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6">
        <f>27+10+7+27</f>
        <v>71</v>
      </c>
      <c r="O109" s="4" t="s">
        <v>19</v>
      </c>
    </row>
    <row r="110" spans="1:15" x14ac:dyDescent="0.25">
      <c r="A110" s="9">
        <v>44902</v>
      </c>
      <c r="B110" s="4" t="s">
        <v>14</v>
      </c>
      <c r="C110" s="4"/>
      <c r="D110" s="3" t="s">
        <v>30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6">
        <v>24</v>
      </c>
      <c r="O110" s="4" t="s">
        <v>19</v>
      </c>
    </row>
    <row r="111" spans="1:15" x14ac:dyDescent="0.25">
      <c r="A111" s="9">
        <v>44902</v>
      </c>
      <c r="B111" s="4" t="s">
        <v>14</v>
      </c>
      <c r="C111" s="4"/>
      <c r="D111" s="3" t="s">
        <v>31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6">
        <f>27+7+2</f>
        <v>36</v>
      </c>
      <c r="O111" s="4" t="s">
        <v>19</v>
      </c>
    </row>
    <row r="112" spans="1:15" x14ac:dyDescent="0.25">
      <c r="A112" s="9">
        <v>44902</v>
      </c>
      <c r="B112" s="4" t="s">
        <v>14</v>
      </c>
      <c r="C112" s="4"/>
      <c r="D112" s="3" t="s">
        <v>32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6">
        <f>7+2+27</f>
        <v>36</v>
      </c>
      <c r="O112" s="4" t="s">
        <v>20</v>
      </c>
    </row>
    <row r="113" spans="1:15" x14ac:dyDescent="0.25">
      <c r="A113" s="9">
        <v>44902</v>
      </c>
      <c r="B113" s="4" t="s">
        <v>15</v>
      </c>
      <c r="C113" s="4"/>
      <c r="D113" s="3" t="s">
        <v>33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f>9.5+27+7+5+24+7+9.5</f>
        <v>89</v>
      </c>
      <c r="O113" s="4" t="s">
        <v>19</v>
      </c>
    </row>
    <row r="114" spans="1:15" x14ac:dyDescent="0.25">
      <c r="A114" s="9">
        <v>44902</v>
      </c>
      <c r="B114" s="4" t="s">
        <v>14</v>
      </c>
      <c r="C114" s="4"/>
      <c r="D114" s="3" t="s">
        <v>34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6">
        <v>24</v>
      </c>
      <c r="O114" s="4" t="s">
        <v>20</v>
      </c>
    </row>
    <row r="115" spans="1:15" x14ac:dyDescent="0.25">
      <c r="A115" s="9">
        <v>44902</v>
      </c>
      <c r="B115" s="4" t="s">
        <v>14</v>
      </c>
      <c r="C115" s="4"/>
      <c r="D115" s="3" t="s">
        <v>35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6">
        <f>7+27+2</f>
        <v>36</v>
      </c>
      <c r="O115" s="4" t="s">
        <v>20</v>
      </c>
    </row>
    <row r="116" spans="1:15" x14ac:dyDescent="0.25">
      <c r="A116" s="9">
        <v>44903</v>
      </c>
      <c r="B116" s="4" t="s">
        <v>14</v>
      </c>
      <c r="C116" s="4"/>
      <c r="D116" s="3" t="s">
        <v>76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6">
        <v>14</v>
      </c>
      <c r="O116" s="4" t="s">
        <v>19</v>
      </c>
    </row>
    <row r="117" spans="1:15" x14ac:dyDescent="0.25">
      <c r="A117" s="9">
        <v>44903</v>
      </c>
      <c r="B117" s="4" t="s">
        <v>14</v>
      </c>
      <c r="C117" s="4"/>
      <c r="D117" s="3" t="s">
        <v>77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6">
        <v>14</v>
      </c>
      <c r="O117" s="4" t="s">
        <v>19</v>
      </c>
    </row>
    <row r="118" spans="1:15" x14ac:dyDescent="0.25">
      <c r="A118" s="9">
        <v>44903</v>
      </c>
      <c r="B118" s="4" t="s">
        <v>14</v>
      </c>
      <c r="C118" s="4"/>
      <c r="D118" s="3" t="s">
        <v>78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6">
        <f>24+7+7</f>
        <v>38</v>
      </c>
      <c r="O118" s="4" t="s">
        <v>19</v>
      </c>
    </row>
    <row r="119" spans="1:15" x14ac:dyDescent="0.25">
      <c r="A119" s="9">
        <v>44903</v>
      </c>
      <c r="B119" s="4" t="s">
        <v>14</v>
      </c>
      <c r="C119" s="4"/>
      <c r="D119" s="3" t="s">
        <v>79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6">
        <f>7+27+27</f>
        <v>61</v>
      </c>
      <c r="O119" s="4" t="s">
        <v>20</v>
      </c>
    </row>
    <row r="120" spans="1:15" x14ac:dyDescent="0.25">
      <c r="A120" s="9">
        <v>44903</v>
      </c>
      <c r="B120" s="4" t="s">
        <v>14</v>
      </c>
      <c r="C120" s="4"/>
      <c r="D120" s="3" t="s">
        <v>80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6">
        <f>7+7+27+27+27+27</f>
        <v>122</v>
      </c>
      <c r="O120" s="4" t="s">
        <v>20</v>
      </c>
    </row>
    <row r="121" spans="1:15" x14ac:dyDescent="0.25">
      <c r="A121" s="9">
        <v>44903</v>
      </c>
      <c r="B121" s="4" t="s">
        <v>14</v>
      </c>
      <c r="C121" s="4"/>
      <c r="D121" s="3" t="s">
        <v>81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6">
        <f>7+12</f>
        <v>19</v>
      </c>
      <c r="O121" s="4" t="s">
        <v>19</v>
      </c>
    </row>
    <row r="122" spans="1:15" x14ac:dyDescent="0.25">
      <c r="A122" s="9">
        <v>44903</v>
      </c>
      <c r="B122" s="4" t="s">
        <v>14</v>
      </c>
      <c r="C122" s="4"/>
      <c r="D122" s="3" t="s">
        <v>82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6">
        <v>19</v>
      </c>
      <c r="O122" s="4" t="s">
        <v>19</v>
      </c>
    </row>
    <row r="123" spans="1:15" x14ac:dyDescent="0.25">
      <c r="A123" s="9">
        <v>44903</v>
      </c>
      <c r="B123" s="4" t="s">
        <v>14</v>
      </c>
      <c r="C123" s="4"/>
      <c r="D123" s="3" t="s">
        <v>83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6">
        <f>9.5+24+5+27+7</f>
        <v>72.5</v>
      </c>
      <c r="O123" s="4" t="s">
        <v>19</v>
      </c>
    </row>
    <row r="124" spans="1:15" x14ac:dyDescent="0.25">
      <c r="A124" s="9">
        <v>44903</v>
      </c>
      <c r="B124" s="4" t="s">
        <v>14</v>
      </c>
      <c r="C124" s="4"/>
      <c r="D124" s="3" t="s">
        <v>84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6">
        <v>14</v>
      </c>
      <c r="O124" s="4" t="s">
        <v>19</v>
      </c>
    </row>
    <row r="125" spans="1:15" x14ac:dyDescent="0.25">
      <c r="A125" s="9">
        <v>44903</v>
      </c>
      <c r="B125" s="4" t="s">
        <v>14</v>
      </c>
      <c r="C125" s="4"/>
      <c r="D125" s="3" t="s">
        <v>85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6">
        <v>9</v>
      </c>
      <c r="O125" s="4" t="s">
        <v>19</v>
      </c>
    </row>
    <row r="126" spans="1:15" x14ac:dyDescent="0.25">
      <c r="A126" s="9">
        <v>44903</v>
      </c>
      <c r="B126" s="4" t="s">
        <v>14</v>
      </c>
      <c r="C126" s="4"/>
      <c r="D126" s="3" t="s">
        <v>86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6">
        <f>7+7+24</f>
        <v>38</v>
      </c>
      <c r="O126" s="4" t="s">
        <v>19</v>
      </c>
    </row>
    <row r="127" spans="1:15" x14ac:dyDescent="0.25">
      <c r="A127" s="9">
        <v>44903</v>
      </c>
      <c r="B127" s="4" t="s">
        <v>14</v>
      </c>
      <c r="C127" s="4"/>
      <c r="D127" s="3" t="s">
        <v>87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6">
        <f>27+7+7</f>
        <v>41</v>
      </c>
      <c r="O127" s="4" t="s">
        <v>20</v>
      </c>
    </row>
    <row r="128" spans="1:15" x14ac:dyDescent="0.25">
      <c r="A128" s="9">
        <v>44903</v>
      </c>
      <c r="B128" s="4" t="s">
        <v>13</v>
      </c>
      <c r="C128" s="4"/>
      <c r="D128" s="3" t="s">
        <v>88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6">
        <f>7+2+24</f>
        <v>33</v>
      </c>
      <c r="O128" s="4" t="s">
        <v>20</v>
      </c>
    </row>
    <row r="129" spans="1:15" x14ac:dyDescent="0.25">
      <c r="A129" s="9">
        <v>44903</v>
      </c>
      <c r="B129" s="4" t="s">
        <v>13</v>
      </c>
      <c r="C129" s="4"/>
      <c r="D129" s="3" t="s">
        <v>89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6">
        <v>9</v>
      </c>
      <c r="O129" s="4" t="s">
        <v>20</v>
      </c>
    </row>
    <row r="130" spans="1:15" x14ac:dyDescent="0.25">
      <c r="A130" s="9">
        <v>44903</v>
      </c>
      <c r="B130" s="4" t="s">
        <v>13</v>
      </c>
      <c r="C130" s="4"/>
      <c r="D130" s="3" t="s">
        <v>90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v>14</v>
      </c>
      <c r="O130" s="4" t="s">
        <v>20</v>
      </c>
    </row>
    <row r="131" spans="1:15" x14ac:dyDescent="0.25">
      <c r="A131" s="9">
        <v>44903</v>
      </c>
      <c r="B131" s="4" t="s">
        <v>13</v>
      </c>
      <c r="C131" s="4"/>
      <c r="D131" s="3" t="s">
        <v>91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6">
        <f>2+27+7</f>
        <v>36</v>
      </c>
      <c r="O131" s="4" t="s">
        <v>20</v>
      </c>
    </row>
    <row r="132" spans="1:15" x14ac:dyDescent="0.25">
      <c r="A132" s="9">
        <v>44903</v>
      </c>
      <c r="B132" s="4" t="s">
        <v>13</v>
      </c>
      <c r="C132" s="4"/>
      <c r="D132" s="3" t="s">
        <v>92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f>27+7+2</f>
        <v>36</v>
      </c>
      <c r="O132" s="4" t="s">
        <v>19</v>
      </c>
    </row>
    <row r="133" spans="1:15" x14ac:dyDescent="0.25">
      <c r="A133" s="9">
        <v>44903</v>
      </c>
      <c r="B133" s="4" t="s">
        <v>13</v>
      </c>
      <c r="C133" s="4"/>
      <c r="D133" s="3" t="s">
        <v>93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f>27+7+7+24</f>
        <v>65</v>
      </c>
      <c r="O133" s="4" t="s">
        <v>20</v>
      </c>
    </row>
    <row r="134" spans="1:15" x14ac:dyDescent="0.25">
      <c r="A134" s="9">
        <v>44903</v>
      </c>
      <c r="B134" s="4" t="s">
        <v>13</v>
      </c>
      <c r="C134" s="4"/>
      <c r="D134" s="3" t="s">
        <v>94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f>9+27</f>
        <v>36</v>
      </c>
      <c r="O134" s="4" t="s">
        <v>20</v>
      </c>
    </row>
    <row r="135" spans="1:15" x14ac:dyDescent="0.25">
      <c r="A135" s="9">
        <v>44903</v>
      </c>
      <c r="B135" s="4" t="s">
        <v>13</v>
      </c>
      <c r="C135" s="4"/>
      <c r="D135" s="3" t="s">
        <v>95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6">
        <v>14</v>
      </c>
      <c r="O135" s="4" t="s">
        <v>20</v>
      </c>
    </row>
    <row r="136" spans="1:15" x14ac:dyDescent="0.25">
      <c r="A136" s="9">
        <v>44903</v>
      </c>
      <c r="B136" s="4" t="s">
        <v>13</v>
      </c>
      <c r="C136" s="4"/>
      <c r="D136" s="3" t="s">
        <v>96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6">
        <v>14</v>
      </c>
      <c r="O136" s="4" t="s">
        <v>19</v>
      </c>
    </row>
    <row r="137" spans="1:15" x14ac:dyDescent="0.25">
      <c r="A137" s="9">
        <v>44903</v>
      </c>
      <c r="B137" s="4" t="s">
        <v>14</v>
      </c>
      <c r="C137" s="4"/>
      <c r="D137" s="3" t="s">
        <v>97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6">
        <v>14</v>
      </c>
      <c r="O137" s="4" t="s">
        <v>19</v>
      </c>
    </row>
    <row r="138" spans="1:15" x14ac:dyDescent="0.25">
      <c r="A138" s="9">
        <v>44903</v>
      </c>
      <c r="B138" s="4" t="s">
        <v>14</v>
      </c>
      <c r="C138" s="4"/>
      <c r="D138" s="3" t="s">
        <v>98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6">
        <v>24</v>
      </c>
      <c r="O138" s="4" t="s">
        <v>19</v>
      </c>
    </row>
    <row r="139" spans="1:15" x14ac:dyDescent="0.25">
      <c r="A139" s="9">
        <v>44903</v>
      </c>
      <c r="B139" s="4" t="s">
        <v>14</v>
      </c>
      <c r="C139" s="4"/>
      <c r="D139" s="3" t="s">
        <v>99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6">
        <f>27+7+7</f>
        <v>41</v>
      </c>
      <c r="O139" s="4" t="s">
        <v>20</v>
      </c>
    </row>
    <row r="140" spans="1:15" x14ac:dyDescent="0.25">
      <c r="A140" s="9">
        <v>44903</v>
      </c>
      <c r="B140" s="4" t="s">
        <v>14</v>
      </c>
      <c r="C140" s="4"/>
      <c r="D140" s="3" t="s">
        <v>100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6">
        <f>7+12+27</f>
        <v>46</v>
      </c>
      <c r="O140" s="4" t="s">
        <v>20</v>
      </c>
    </row>
    <row r="141" spans="1:15" x14ac:dyDescent="0.25">
      <c r="A141" s="9">
        <v>44903</v>
      </c>
      <c r="B141" s="4" t="s">
        <v>14</v>
      </c>
      <c r="C141" s="4"/>
      <c r="D141" s="3" t="s">
        <v>101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v>24</v>
      </c>
      <c r="O141" s="4" t="s">
        <v>20</v>
      </c>
    </row>
    <row r="142" spans="1:15" x14ac:dyDescent="0.25">
      <c r="A142" s="9">
        <v>44903</v>
      </c>
      <c r="B142" s="4" t="s">
        <v>14</v>
      </c>
      <c r="C142" s="4"/>
      <c r="D142" s="3" t="s">
        <v>102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6">
        <v>24</v>
      </c>
      <c r="O142" s="4" t="s">
        <v>20</v>
      </c>
    </row>
    <row r="143" spans="1:15" x14ac:dyDescent="0.25">
      <c r="A143" s="9">
        <v>44903</v>
      </c>
      <c r="B143" s="4" t="s">
        <v>14</v>
      </c>
      <c r="C143" s="4"/>
      <c r="D143" s="3" t="s">
        <v>103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6">
        <f>27+7+32+5</f>
        <v>71</v>
      </c>
      <c r="O143" s="4" t="s">
        <v>20</v>
      </c>
    </row>
    <row r="144" spans="1:15" x14ac:dyDescent="0.25">
      <c r="A144" s="9">
        <v>44903</v>
      </c>
      <c r="B144" s="4" t="s">
        <v>14</v>
      </c>
      <c r="C144" s="4"/>
      <c r="D144" s="3" t="s">
        <v>104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6">
        <f>27+7+7</f>
        <v>41</v>
      </c>
      <c r="O144" s="4" t="s">
        <v>20</v>
      </c>
    </row>
    <row r="145" spans="1:15" x14ac:dyDescent="0.25">
      <c r="A145" s="9">
        <v>44903</v>
      </c>
      <c r="B145" s="4" t="s">
        <v>14</v>
      </c>
      <c r="C145" s="4"/>
      <c r="D145" s="3" t="s">
        <v>105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6">
        <f>12+7+24</f>
        <v>43</v>
      </c>
      <c r="O145" s="4" t="s">
        <v>20</v>
      </c>
    </row>
    <row r="146" spans="1:15" x14ac:dyDescent="0.25">
      <c r="A146" s="9">
        <v>44903</v>
      </c>
      <c r="B146" s="4" t="s">
        <v>14</v>
      </c>
      <c r="C146" s="4"/>
      <c r="D146" s="3" t="s">
        <v>106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6">
        <v>26</v>
      </c>
      <c r="O146" s="4" t="s">
        <v>20</v>
      </c>
    </row>
    <row r="147" spans="1:15" x14ac:dyDescent="0.25">
      <c r="A147" s="9">
        <v>44903</v>
      </c>
      <c r="B147" s="4" t="s">
        <v>14</v>
      </c>
      <c r="C147" s="4"/>
      <c r="D147" s="3" t="s">
        <v>107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6">
        <v>24</v>
      </c>
      <c r="O147" s="4" t="s">
        <v>20</v>
      </c>
    </row>
    <row r="148" spans="1:15" x14ac:dyDescent="0.25">
      <c r="A148" s="9">
        <v>44903</v>
      </c>
      <c r="B148" s="4" t="s">
        <v>14</v>
      </c>
      <c r="C148" s="4"/>
      <c r="D148" s="3" t="s">
        <v>108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6">
        <f>9.5+24</f>
        <v>33.5</v>
      </c>
      <c r="O148" s="4" t="s">
        <v>20</v>
      </c>
    </row>
    <row r="149" spans="1:15" x14ac:dyDescent="0.25">
      <c r="A149" s="9">
        <v>44903</v>
      </c>
      <c r="B149" s="4" t="s">
        <v>14</v>
      </c>
      <c r="C149" s="4"/>
      <c r="D149" s="3" t="s">
        <v>109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6">
        <v>24</v>
      </c>
      <c r="O149" s="4" t="s">
        <v>20</v>
      </c>
    </row>
    <row r="150" spans="1:15" x14ac:dyDescent="0.25">
      <c r="A150" s="9">
        <v>44903</v>
      </c>
      <c r="B150" s="4" t="s">
        <v>14</v>
      </c>
      <c r="C150" s="4"/>
      <c r="D150" s="3" t="s">
        <v>110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6">
        <f>27+7+7</f>
        <v>41</v>
      </c>
      <c r="O150" s="4" t="s">
        <v>20</v>
      </c>
    </row>
    <row r="151" spans="1:15" x14ac:dyDescent="0.25">
      <c r="A151" s="9">
        <v>44903</v>
      </c>
      <c r="B151" s="4" t="s">
        <v>14</v>
      </c>
      <c r="C151" s="4"/>
      <c r="D151" s="3" t="s">
        <v>111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6">
        <f>7+7</f>
        <v>14</v>
      </c>
      <c r="O151" s="4" t="s">
        <v>20</v>
      </c>
    </row>
    <row r="152" spans="1:15" x14ac:dyDescent="0.25">
      <c r="A152" s="9">
        <v>44903</v>
      </c>
      <c r="B152" s="4" t="s">
        <v>14</v>
      </c>
      <c r="C152" s="4"/>
      <c r="D152" s="3" t="s">
        <v>112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6">
        <f>27+12+7</f>
        <v>46</v>
      </c>
      <c r="O152" s="4" t="s">
        <v>19</v>
      </c>
    </row>
    <row r="153" spans="1:15" x14ac:dyDescent="0.25">
      <c r="A153" s="9">
        <v>44903</v>
      </c>
      <c r="B153" s="4" t="s">
        <v>14</v>
      </c>
      <c r="C153" s="4"/>
      <c r="D153" s="3" t="s">
        <v>113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6">
        <v>14</v>
      </c>
      <c r="O153" s="4" t="s">
        <v>19</v>
      </c>
    </row>
    <row r="154" spans="1:15" x14ac:dyDescent="0.25">
      <c r="A154" s="9">
        <v>44903</v>
      </c>
      <c r="B154" s="4" t="s">
        <v>13</v>
      </c>
      <c r="C154" s="4"/>
      <c r="D154" s="3" t="s">
        <v>114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6">
        <v>14</v>
      </c>
      <c r="O154" s="4" t="s">
        <v>19</v>
      </c>
    </row>
    <row r="155" spans="1:15" x14ac:dyDescent="0.25">
      <c r="A155" s="9">
        <v>44903</v>
      </c>
      <c r="B155" s="4" t="s">
        <v>14</v>
      </c>
      <c r="C155" s="4"/>
      <c r="D155" s="3" t="s">
        <v>115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/>
      <c r="O155" s="4" t="s">
        <v>20</v>
      </c>
    </row>
    <row r="156" spans="1:15" x14ac:dyDescent="0.25">
      <c r="A156" s="9">
        <v>44903</v>
      </c>
      <c r="B156" s="4" t="s">
        <v>14</v>
      </c>
      <c r="C156" s="4"/>
      <c r="D156" s="3" t="s">
        <v>116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6"/>
      <c r="O156" s="4" t="s">
        <v>20</v>
      </c>
    </row>
    <row r="157" spans="1:15" x14ac:dyDescent="0.25">
      <c r="A157" s="9">
        <v>44904</v>
      </c>
      <c r="B157" s="4" t="s">
        <v>13</v>
      </c>
      <c r="C157" s="4"/>
      <c r="D157" s="3" t="s">
        <v>189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6"/>
      <c r="O157" s="4" t="s">
        <v>20</v>
      </c>
    </row>
    <row r="158" spans="1:15" x14ac:dyDescent="0.25">
      <c r="A158" s="9">
        <v>44904</v>
      </c>
      <c r="B158" s="4" t="s">
        <v>14</v>
      </c>
      <c r="C158" s="4"/>
      <c r="D158" s="3" t="s">
        <v>190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6">
        <f>27+7+7</f>
        <v>41</v>
      </c>
      <c r="O158" s="4" t="s">
        <v>19</v>
      </c>
    </row>
    <row r="159" spans="1:15" x14ac:dyDescent="0.25">
      <c r="A159" s="9">
        <v>44904</v>
      </c>
      <c r="B159" s="4" t="s">
        <v>14</v>
      </c>
      <c r="C159" s="4"/>
      <c r="D159" s="3" t="s">
        <v>191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6">
        <f>9.5+24</f>
        <v>33.5</v>
      </c>
      <c r="O159" s="4" t="s">
        <v>19</v>
      </c>
    </row>
    <row r="160" spans="1:15" x14ac:dyDescent="0.25">
      <c r="A160" s="9">
        <v>44904</v>
      </c>
      <c r="B160" s="4" t="s">
        <v>14</v>
      </c>
      <c r="C160" s="4"/>
      <c r="D160" s="3" t="s">
        <v>192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6">
        <f>24+7+7</f>
        <v>38</v>
      </c>
      <c r="O160" s="4" t="s">
        <v>19</v>
      </c>
    </row>
    <row r="161" spans="1:15" x14ac:dyDescent="0.25">
      <c r="A161" s="9">
        <v>44904</v>
      </c>
      <c r="B161" s="4" t="s">
        <v>14</v>
      </c>
      <c r="C161" s="4"/>
      <c r="D161" s="3" t="s">
        <v>193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6">
        <f>7+7</f>
        <v>14</v>
      </c>
      <c r="O161" s="4" t="s">
        <v>19</v>
      </c>
    </row>
    <row r="162" spans="1:15" x14ac:dyDescent="0.25">
      <c r="A162" s="9">
        <v>44904</v>
      </c>
      <c r="B162" s="4" t="s">
        <v>15</v>
      </c>
      <c r="C162" s="4"/>
      <c r="D162" s="3" t="s">
        <v>194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6">
        <f>27+7+5+7</f>
        <v>46</v>
      </c>
      <c r="O162" s="4" t="s">
        <v>19</v>
      </c>
    </row>
    <row r="163" spans="1:15" x14ac:dyDescent="0.25">
      <c r="A163" s="9">
        <v>44904</v>
      </c>
      <c r="B163" s="4" t="s">
        <v>14</v>
      </c>
      <c r="C163" s="4"/>
      <c r="D163" s="3" t="s">
        <v>195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6">
        <f>7+5+27</f>
        <v>39</v>
      </c>
      <c r="O163" s="4" t="s">
        <v>19</v>
      </c>
    </row>
    <row r="164" spans="1:15" x14ac:dyDescent="0.25">
      <c r="A164" s="9">
        <v>44904</v>
      </c>
      <c r="B164" s="4" t="s">
        <v>14</v>
      </c>
      <c r="C164" s="4"/>
      <c r="D164" s="3" t="s">
        <v>196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6">
        <f>27+7+7</f>
        <v>41</v>
      </c>
      <c r="O164" s="4" t="s">
        <v>19</v>
      </c>
    </row>
    <row r="165" spans="1:15" x14ac:dyDescent="0.25">
      <c r="A165" s="9">
        <v>44904</v>
      </c>
      <c r="B165" s="4" t="s">
        <v>15</v>
      </c>
      <c r="C165" s="4"/>
      <c r="D165" s="3" t="s">
        <v>197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6">
        <f>7+2+7+5+24</f>
        <v>45</v>
      </c>
      <c r="O165" s="4" t="s">
        <v>19</v>
      </c>
    </row>
    <row r="166" spans="1:15" x14ac:dyDescent="0.25">
      <c r="A166" s="9">
        <v>44907</v>
      </c>
      <c r="B166" s="4" t="s">
        <v>15</v>
      </c>
      <c r="C166" s="4"/>
      <c r="D166" s="3" t="s">
        <v>125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6">
        <v>9.5</v>
      </c>
      <c r="O166" s="4" t="s">
        <v>19</v>
      </c>
    </row>
    <row r="167" spans="1:15" x14ac:dyDescent="0.25">
      <c r="A167" s="9">
        <v>44907</v>
      </c>
      <c r="B167" s="4" t="s">
        <v>14</v>
      </c>
      <c r="C167" s="4"/>
      <c r="D167" s="3" t="s">
        <v>126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6">
        <f>7+17+27</f>
        <v>51</v>
      </c>
      <c r="O167" s="4" t="s">
        <v>19</v>
      </c>
    </row>
    <row r="168" spans="1:15" x14ac:dyDescent="0.25">
      <c r="A168" s="9">
        <v>44907</v>
      </c>
      <c r="B168" s="4" t="s">
        <v>14</v>
      </c>
      <c r="C168" s="4"/>
      <c r="D168" s="3" t="s">
        <v>127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6">
        <v>26</v>
      </c>
      <c r="O168" s="4" t="s">
        <v>19</v>
      </c>
    </row>
    <row r="169" spans="1:15" x14ac:dyDescent="0.25">
      <c r="A169" s="9">
        <v>44907</v>
      </c>
      <c r="B169" s="4" t="s">
        <v>14</v>
      </c>
      <c r="C169" s="4"/>
      <c r="D169" s="3" t="s">
        <v>128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6">
        <v>24</v>
      </c>
      <c r="O169" s="4" t="s">
        <v>19</v>
      </c>
    </row>
    <row r="170" spans="1:15" x14ac:dyDescent="0.25">
      <c r="A170" s="9">
        <v>44907</v>
      </c>
      <c r="B170" s="4" t="s">
        <v>14</v>
      </c>
      <c r="C170" s="4"/>
      <c r="D170" s="3" t="s">
        <v>129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6">
        <v>9.5</v>
      </c>
      <c r="O170" s="4" t="s">
        <v>19</v>
      </c>
    </row>
    <row r="171" spans="1:15" x14ac:dyDescent="0.25">
      <c r="A171" s="9">
        <v>44907</v>
      </c>
      <c r="B171" s="4" t="s">
        <v>14</v>
      </c>
      <c r="C171" s="4"/>
      <c r="D171" s="3" t="s">
        <v>130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6">
        <f>7+17</f>
        <v>24</v>
      </c>
      <c r="O171" s="4" t="s">
        <v>19</v>
      </c>
    </row>
    <row r="172" spans="1:15" x14ac:dyDescent="0.25">
      <c r="A172" s="9">
        <v>44907</v>
      </c>
      <c r="B172" s="4" t="s">
        <v>14</v>
      </c>
      <c r="C172" s="4"/>
      <c r="D172" s="3" t="s">
        <v>131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6">
        <v>26</v>
      </c>
      <c r="O172" s="4" t="s">
        <v>19</v>
      </c>
    </row>
    <row r="173" spans="1:15" x14ac:dyDescent="0.25">
      <c r="A173" s="9">
        <v>44907</v>
      </c>
      <c r="B173" s="4" t="s">
        <v>14</v>
      </c>
      <c r="C173" s="4"/>
      <c r="D173" s="3" t="s">
        <v>132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6">
        <f>27+7+2</f>
        <v>36</v>
      </c>
      <c r="O173" s="4" t="s">
        <v>19</v>
      </c>
    </row>
    <row r="174" spans="1:15" x14ac:dyDescent="0.25">
      <c r="A174" s="9">
        <v>44907</v>
      </c>
      <c r="B174" s="4" t="s">
        <v>14</v>
      </c>
      <c r="C174" s="4"/>
      <c r="D174" s="3" t="s">
        <v>133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6">
        <f>14+27</f>
        <v>41</v>
      </c>
      <c r="O174" s="4" t="s">
        <v>19</v>
      </c>
    </row>
    <row r="175" spans="1:15" x14ac:dyDescent="0.25">
      <c r="A175" s="9">
        <v>44907</v>
      </c>
      <c r="B175" s="4" t="s">
        <v>15</v>
      </c>
      <c r="C175" s="4"/>
      <c r="D175" s="3" t="s">
        <v>134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6">
        <f>5+7+7</f>
        <v>19</v>
      </c>
      <c r="O175" s="4" t="s">
        <v>19</v>
      </c>
    </row>
    <row r="176" spans="1:15" x14ac:dyDescent="0.25">
      <c r="A176" s="9">
        <v>44907</v>
      </c>
      <c r="B176" s="4" t="s">
        <v>14</v>
      </c>
      <c r="C176" s="4"/>
      <c r="D176" s="3" t="s">
        <v>135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6">
        <v>24</v>
      </c>
      <c r="O176" s="4" t="s">
        <v>19</v>
      </c>
    </row>
    <row r="177" spans="1:15" x14ac:dyDescent="0.25">
      <c r="A177" s="9">
        <v>44907</v>
      </c>
      <c r="B177" s="4" t="s">
        <v>14</v>
      </c>
      <c r="C177" s="4"/>
      <c r="D177" s="3" t="s">
        <v>136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6">
        <f>12+7+27</f>
        <v>46</v>
      </c>
      <c r="O177" s="4" t="s">
        <v>20</v>
      </c>
    </row>
    <row r="178" spans="1:15" x14ac:dyDescent="0.25">
      <c r="A178" s="9">
        <v>44907</v>
      </c>
      <c r="B178" s="4" t="s">
        <v>14</v>
      </c>
      <c r="C178" s="4"/>
      <c r="D178" s="3" t="s">
        <v>137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6">
        <v>24</v>
      </c>
      <c r="O178" s="4" t="s">
        <v>20</v>
      </c>
    </row>
    <row r="179" spans="1:15" x14ac:dyDescent="0.25">
      <c r="A179" s="9">
        <v>44907</v>
      </c>
      <c r="B179" s="4" t="s">
        <v>15</v>
      </c>
      <c r="C179" s="4"/>
      <c r="D179" s="3" t="s">
        <v>138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6">
        <f>10+27+7+72</f>
        <v>116</v>
      </c>
      <c r="O179" s="4" t="s">
        <v>20</v>
      </c>
    </row>
    <row r="180" spans="1:15" x14ac:dyDescent="0.25">
      <c r="A180" s="9">
        <v>44907</v>
      </c>
      <c r="B180" s="4" t="s">
        <v>14</v>
      </c>
      <c r="C180" s="4"/>
      <c r="D180" s="3" t="s">
        <v>139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6">
        <f>2+7+27+27+27+24+9.5</f>
        <v>123.5</v>
      </c>
      <c r="O180" s="4" t="s">
        <v>20</v>
      </c>
    </row>
    <row r="181" spans="1:15" x14ac:dyDescent="0.25">
      <c r="A181" s="9">
        <v>44907</v>
      </c>
      <c r="B181" s="4" t="s">
        <v>14</v>
      </c>
      <c r="C181" s="4"/>
      <c r="D181" s="3" t="s">
        <v>140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6">
        <f>7+7+27</f>
        <v>41</v>
      </c>
      <c r="O181" s="4" t="s">
        <v>19</v>
      </c>
    </row>
    <row r="182" spans="1:15" x14ac:dyDescent="0.25">
      <c r="A182" s="9">
        <v>44907</v>
      </c>
      <c r="B182" s="4" t="s">
        <v>14</v>
      </c>
      <c r="C182" s="4"/>
      <c r="D182" s="3" t="s">
        <v>141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6">
        <v>14</v>
      </c>
      <c r="O182" s="4" t="s">
        <v>19</v>
      </c>
    </row>
    <row r="183" spans="1:15" x14ac:dyDescent="0.25">
      <c r="A183" s="9">
        <v>44907</v>
      </c>
      <c r="B183" s="4" t="s">
        <v>14</v>
      </c>
      <c r="C183" s="4"/>
      <c r="D183" s="3" t="s">
        <v>142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6">
        <v>9</v>
      </c>
      <c r="O183" s="4" t="s">
        <v>19</v>
      </c>
    </row>
    <row r="184" spans="1:15" x14ac:dyDescent="0.25">
      <c r="A184" s="9">
        <v>44907</v>
      </c>
      <c r="B184" s="4" t="s">
        <v>15</v>
      </c>
      <c r="C184" s="4"/>
      <c r="D184" s="3" t="s">
        <v>143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6">
        <v>9.5</v>
      </c>
      <c r="O184" s="4" t="s">
        <v>19</v>
      </c>
    </row>
    <row r="185" spans="1:15" x14ac:dyDescent="0.25">
      <c r="A185" s="9">
        <v>44907</v>
      </c>
      <c r="B185" s="4" t="s">
        <v>14</v>
      </c>
      <c r="C185" s="4"/>
      <c r="D185" s="3" t="s">
        <v>144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6"/>
      <c r="O185" s="4" t="s">
        <v>20</v>
      </c>
    </row>
    <row r="186" spans="1:15" x14ac:dyDescent="0.25">
      <c r="A186" s="9">
        <v>44907</v>
      </c>
      <c r="B186" s="4" t="s">
        <v>13</v>
      </c>
      <c r="C186" s="4"/>
      <c r="D186" s="3" t="s">
        <v>145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6"/>
      <c r="O186" s="4" t="s">
        <v>20</v>
      </c>
    </row>
    <row r="187" spans="1:15" x14ac:dyDescent="0.25">
      <c r="A187" s="9">
        <v>44907</v>
      </c>
      <c r="B187" s="4" t="s">
        <v>14</v>
      </c>
      <c r="C187" s="4"/>
      <c r="D187" s="3" t="s">
        <v>146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6">
        <v>14</v>
      </c>
      <c r="O187" s="4" t="s">
        <v>19</v>
      </c>
    </row>
    <row r="188" spans="1:15" x14ac:dyDescent="0.25">
      <c r="A188" s="9">
        <v>44907</v>
      </c>
      <c r="B188" s="4" t="s">
        <v>14</v>
      </c>
      <c r="C188" s="4"/>
      <c r="D188" s="3" t="s">
        <v>147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6">
        <f>27+14</f>
        <v>41</v>
      </c>
      <c r="O188" s="4" t="s">
        <v>20</v>
      </c>
    </row>
    <row r="189" spans="1:15" x14ac:dyDescent="0.25">
      <c r="A189" s="9">
        <v>44907</v>
      </c>
      <c r="B189" s="4" t="s">
        <v>14</v>
      </c>
      <c r="C189" s="4"/>
      <c r="D189" s="3" t="s">
        <v>148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6"/>
      <c r="O189" s="4" t="s">
        <v>20</v>
      </c>
    </row>
    <row r="190" spans="1:15" x14ac:dyDescent="0.25">
      <c r="A190" s="9">
        <v>44907</v>
      </c>
      <c r="B190" s="4" t="s">
        <v>13</v>
      </c>
      <c r="C190" s="4"/>
      <c r="D190" s="3" t="s">
        <v>149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6">
        <v>14</v>
      </c>
      <c r="O190" s="4" t="s">
        <v>20</v>
      </c>
    </row>
    <row r="191" spans="1:15" x14ac:dyDescent="0.25">
      <c r="A191" s="9">
        <v>44907</v>
      </c>
      <c r="B191" s="4" t="s">
        <v>13</v>
      </c>
      <c r="C191" s="4"/>
      <c r="D191" s="3" t="s">
        <v>150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6">
        <v>9</v>
      </c>
      <c r="O191" s="4" t="s">
        <v>19</v>
      </c>
    </row>
    <row r="192" spans="1:15" x14ac:dyDescent="0.25">
      <c r="A192" s="9">
        <v>44907</v>
      </c>
      <c r="B192" s="4" t="s">
        <v>14</v>
      </c>
      <c r="C192" s="4"/>
      <c r="D192" s="3" t="s">
        <v>151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6">
        <v>14</v>
      </c>
      <c r="O192" s="4" t="s">
        <v>19</v>
      </c>
    </row>
    <row r="193" spans="1:15" x14ac:dyDescent="0.25">
      <c r="A193" s="9">
        <v>44907</v>
      </c>
      <c r="B193" s="4" t="s">
        <v>14</v>
      </c>
      <c r="C193" s="4"/>
      <c r="D193" s="3" t="s">
        <v>152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6">
        <v>14</v>
      </c>
      <c r="O193" s="4" t="s">
        <v>20</v>
      </c>
    </row>
    <row r="194" spans="1:15" x14ac:dyDescent="0.25">
      <c r="A194" s="9">
        <v>44907</v>
      </c>
      <c r="B194" s="4" t="s">
        <v>14</v>
      </c>
      <c r="C194" s="4"/>
      <c r="D194" s="3" t="s">
        <v>153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6">
        <v>19</v>
      </c>
      <c r="O194" s="4" t="s">
        <v>19</v>
      </c>
    </row>
    <row r="195" spans="1:15" x14ac:dyDescent="0.25">
      <c r="A195" s="9">
        <v>44907</v>
      </c>
      <c r="B195" s="4" t="s">
        <v>13</v>
      </c>
      <c r="C195" s="4"/>
      <c r="D195" s="3" t="s">
        <v>154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6">
        <f>2+2+27+27</f>
        <v>58</v>
      </c>
      <c r="O195" s="4" t="s">
        <v>19</v>
      </c>
    </row>
    <row r="196" spans="1:15" x14ac:dyDescent="0.25">
      <c r="A196" s="9">
        <v>44907</v>
      </c>
      <c r="B196" s="4" t="s">
        <v>13</v>
      </c>
      <c r="C196" s="4"/>
      <c r="D196" s="3" t="s">
        <v>155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6">
        <v>14</v>
      </c>
      <c r="O196" s="4" t="s">
        <v>19</v>
      </c>
    </row>
    <row r="197" spans="1:15" x14ac:dyDescent="0.25">
      <c r="A197" s="9">
        <v>44907</v>
      </c>
      <c r="B197" s="4" t="s">
        <v>13</v>
      </c>
      <c r="C197" s="4"/>
      <c r="D197" s="3" t="s">
        <v>156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6">
        <v>9.5</v>
      </c>
      <c r="O197" s="4" t="s">
        <v>19</v>
      </c>
    </row>
    <row r="198" spans="1:15" x14ac:dyDescent="0.25">
      <c r="A198" s="9">
        <v>44907</v>
      </c>
      <c r="B198" s="4" t="s">
        <v>13</v>
      </c>
      <c r="C198" s="4"/>
      <c r="D198" s="3" t="s">
        <v>157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6">
        <v>14</v>
      </c>
      <c r="O198" s="4" t="s">
        <v>20</v>
      </c>
    </row>
    <row r="199" spans="1:15" x14ac:dyDescent="0.25">
      <c r="A199" s="9">
        <v>44907</v>
      </c>
      <c r="B199" s="4" t="s">
        <v>13</v>
      </c>
      <c r="C199" s="4"/>
      <c r="D199" s="3" t="s">
        <v>158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6">
        <v>14</v>
      </c>
      <c r="O199" s="4" t="s">
        <v>20</v>
      </c>
    </row>
    <row r="200" spans="1:15" x14ac:dyDescent="0.25">
      <c r="A200" s="9">
        <v>44907</v>
      </c>
      <c r="B200" s="4" t="s">
        <v>13</v>
      </c>
      <c r="C200" s="4"/>
      <c r="D200" s="3" t="s">
        <v>159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6">
        <v>14</v>
      </c>
      <c r="O200" s="4" t="s">
        <v>20</v>
      </c>
    </row>
    <row r="201" spans="1:15" x14ac:dyDescent="0.25">
      <c r="A201" s="9">
        <v>44907</v>
      </c>
      <c r="B201" s="4" t="s">
        <v>13</v>
      </c>
      <c r="C201" s="4"/>
      <c r="D201" s="3" t="s">
        <v>160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6">
        <f>27+27+7+2</f>
        <v>63</v>
      </c>
      <c r="O201" s="4" t="s">
        <v>20</v>
      </c>
    </row>
    <row r="202" spans="1:15" x14ac:dyDescent="0.25">
      <c r="A202" s="9">
        <v>44907</v>
      </c>
      <c r="B202" s="4" t="s">
        <v>13</v>
      </c>
      <c r="C202" s="4"/>
      <c r="D202" s="3" t="s">
        <v>161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6">
        <f>27+7+2</f>
        <v>36</v>
      </c>
      <c r="O202" s="4" t="s">
        <v>19</v>
      </c>
    </row>
    <row r="203" spans="1:15" x14ac:dyDescent="0.25">
      <c r="A203" s="9">
        <v>44907</v>
      </c>
      <c r="B203" s="4" t="s">
        <v>13</v>
      </c>
      <c r="C203" s="4"/>
      <c r="D203" s="3" t="s">
        <v>162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6">
        <v>14</v>
      </c>
      <c r="O203" s="4" t="s">
        <v>19</v>
      </c>
    </row>
    <row r="204" spans="1:15" x14ac:dyDescent="0.25">
      <c r="A204" s="9">
        <v>44907</v>
      </c>
      <c r="B204" s="4" t="s">
        <v>13</v>
      </c>
      <c r="C204" s="4"/>
      <c r="D204" s="3" t="s">
        <v>163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6">
        <v>14</v>
      </c>
      <c r="O204" s="4" t="s">
        <v>19</v>
      </c>
    </row>
    <row r="205" spans="1:15" x14ac:dyDescent="0.25">
      <c r="A205" s="9">
        <v>44907</v>
      </c>
      <c r="B205" s="4" t="s">
        <v>13</v>
      </c>
      <c r="C205" s="4"/>
      <c r="D205" s="3" t="s">
        <v>164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6">
        <v>14</v>
      </c>
      <c r="O205" s="4" t="s">
        <v>19</v>
      </c>
    </row>
    <row r="206" spans="1:15" x14ac:dyDescent="0.25">
      <c r="A206" s="9">
        <v>44907</v>
      </c>
      <c r="B206" s="4" t="s">
        <v>14</v>
      </c>
      <c r="C206" s="4"/>
      <c r="D206" s="3" t="s">
        <v>165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6">
        <f>27+12+10+7</f>
        <v>56</v>
      </c>
      <c r="O206" s="4" t="s">
        <v>19</v>
      </c>
    </row>
    <row r="207" spans="1:15" x14ac:dyDescent="0.25">
      <c r="A207" s="9">
        <v>44909</v>
      </c>
      <c r="B207" s="4" t="s">
        <v>14</v>
      </c>
      <c r="C207" s="4"/>
      <c r="D207" s="3" t="s">
        <v>74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6">
        <f>24+7+7</f>
        <v>38</v>
      </c>
      <c r="O207" s="4" t="s">
        <v>19</v>
      </c>
    </row>
    <row r="208" spans="1:15" x14ac:dyDescent="0.25">
      <c r="A208" s="9">
        <v>44909</v>
      </c>
      <c r="B208" s="4" t="s">
        <v>13</v>
      </c>
      <c r="C208" s="4"/>
      <c r="D208" s="3" t="s">
        <v>311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6">
        <v>9</v>
      </c>
      <c r="O208" s="4" t="s">
        <v>19</v>
      </c>
    </row>
    <row r="209" spans="1:15" x14ac:dyDescent="0.25">
      <c r="A209" s="9">
        <v>44909</v>
      </c>
      <c r="B209" s="4" t="s">
        <v>13</v>
      </c>
      <c r="C209" s="4"/>
      <c r="D209" s="3" t="s">
        <v>312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6">
        <f>9+27</f>
        <v>36</v>
      </c>
      <c r="O209" s="4" t="s">
        <v>19</v>
      </c>
    </row>
    <row r="210" spans="1:15" x14ac:dyDescent="0.25">
      <c r="A210" s="9">
        <v>44909</v>
      </c>
      <c r="B210" s="4" t="s">
        <v>13</v>
      </c>
      <c r="C210" s="4"/>
      <c r="D210" s="3" t="s">
        <v>313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6">
        <v>9</v>
      </c>
      <c r="O210" s="4" t="s">
        <v>19</v>
      </c>
    </row>
    <row r="211" spans="1:15" x14ac:dyDescent="0.25">
      <c r="A211" s="9">
        <v>44909</v>
      </c>
      <c r="B211" s="4" t="s">
        <v>14</v>
      </c>
      <c r="C211" s="4"/>
      <c r="D211" s="3" t="s">
        <v>314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6">
        <v>14</v>
      </c>
      <c r="O211" s="4" t="s">
        <v>19</v>
      </c>
    </row>
    <row r="212" spans="1:15" x14ac:dyDescent="0.25">
      <c r="A212" s="9">
        <v>44909</v>
      </c>
      <c r="B212" s="4" t="s">
        <v>14</v>
      </c>
      <c r="C212" s="4"/>
      <c r="D212" s="3" t="s">
        <v>315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6">
        <v>14</v>
      </c>
      <c r="O212" s="4" t="s">
        <v>19</v>
      </c>
    </row>
    <row r="213" spans="1:15" x14ac:dyDescent="0.25">
      <c r="A213" s="9">
        <v>44909</v>
      </c>
      <c r="B213" s="4" t="s">
        <v>14</v>
      </c>
      <c r="C213" s="4"/>
      <c r="D213" s="3" t="s">
        <v>316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6">
        <f>7+52</f>
        <v>59</v>
      </c>
      <c r="O213" s="4" t="s">
        <v>19</v>
      </c>
    </row>
    <row r="214" spans="1:15" x14ac:dyDescent="0.25">
      <c r="A214" s="9">
        <v>44909</v>
      </c>
      <c r="B214" s="4" t="s">
        <v>14</v>
      </c>
      <c r="C214" s="4"/>
      <c r="D214" s="3" t="s">
        <v>317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6">
        <f>24+2+7+7</f>
        <v>40</v>
      </c>
      <c r="O214" s="4" t="s">
        <v>19</v>
      </c>
    </row>
    <row r="215" spans="1:15" x14ac:dyDescent="0.25">
      <c r="A215" s="9">
        <v>44909</v>
      </c>
      <c r="B215" s="4" t="s">
        <v>14</v>
      </c>
      <c r="C215" s="4"/>
      <c r="D215" s="3" t="s">
        <v>318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6">
        <f>9.5+24</f>
        <v>33.5</v>
      </c>
      <c r="O215" s="4" t="s">
        <v>19</v>
      </c>
    </row>
    <row r="216" spans="1:15" x14ac:dyDescent="0.25">
      <c r="A216" s="9">
        <v>44909</v>
      </c>
      <c r="B216" s="4" t="s">
        <v>13</v>
      </c>
      <c r="C216" s="4"/>
      <c r="D216" s="3" t="s">
        <v>319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6">
        <f>27+7+2</f>
        <v>36</v>
      </c>
      <c r="O216" s="4" t="s">
        <v>19</v>
      </c>
    </row>
    <row r="217" spans="1:15" x14ac:dyDescent="0.25">
      <c r="A217" s="9">
        <v>44909</v>
      </c>
      <c r="B217" s="4" t="s">
        <v>13</v>
      </c>
      <c r="C217" s="4"/>
      <c r="D217" s="3" t="s">
        <v>320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6">
        <v>14</v>
      </c>
      <c r="O217" s="4" t="s">
        <v>19</v>
      </c>
    </row>
    <row r="218" spans="1:15" x14ac:dyDescent="0.25">
      <c r="A218" s="9">
        <v>44909</v>
      </c>
      <c r="B218" s="4" t="s">
        <v>13</v>
      </c>
      <c r="C218" s="4"/>
      <c r="D218" s="3" t="s">
        <v>321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6">
        <f>24+7+2+27</f>
        <v>60</v>
      </c>
      <c r="O218" s="4" t="s">
        <v>19</v>
      </c>
    </row>
    <row r="219" spans="1:15" x14ac:dyDescent="0.25">
      <c r="A219" s="9">
        <v>44909</v>
      </c>
      <c r="B219" s="4" t="s">
        <v>13</v>
      </c>
      <c r="C219" s="4"/>
      <c r="D219" s="3" t="s">
        <v>322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6">
        <f>9+27</f>
        <v>36</v>
      </c>
      <c r="O219" s="4" t="s">
        <v>19</v>
      </c>
    </row>
    <row r="220" spans="1:15" x14ac:dyDescent="0.25">
      <c r="A220" s="9">
        <v>44909</v>
      </c>
      <c r="B220" s="4" t="s">
        <v>13</v>
      </c>
      <c r="C220" s="4"/>
      <c r="D220" s="3" t="s">
        <v>323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6">
        <f>27+7+2</f>
        <v>36</v>
      </c>
      <c r="O220" s="4" t="s">
        <v>19</v>
      </c>
    </row>
    <row r="221" spans="1:15" x14ac:dyDescent="0.25">
      <c r="A221" s="9">
        <v>44909</v>
      </c>
      <c r="B221" s="4" t="s">
        <v>14</v>
      </c>
      <c r="C221" s="4"/>
      <c r="D221" s="3" t="s">
        <v>324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6">
        <v>24</v>
      </c>
      <c r="O221" s="4" t="s">
        <v>19</v>
      </c>
    </row>
    <row r="222" spans="1:15" x14ac:dyDescent="0.25">
      <c r="A222" s="9">
        <v>44909</v>
      </c>
      <c r="B222" s="4" t="s">
        <v>15</v>
      </c>
      <c r="C222" s="4"/>
      <c r="D222" s="3" t="s">
        <v>325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6">
        <v>24</v>
      </c>
      <c r="O222" s="4" t="s">
        <v>19</v>
      </c>
    </row>
    <row r="223" spans="1:15" x14ac:dyDescent="0.25">
      <c r="A223" s="9">
        <v>44909</v>
      </c>
      <c r="B223" s="4" t="s">
        <v>14</v>
      </c>
      <c r="C223" s="4"/>
      <c r="D223" s="3" t="s">
        <v>326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6">
        <f>9.5+24</f>
        <v>33.5</v>
      </c>
      <c r="O223" s="4" t="s">
        <v>19</v>
      </c>
    </row>
    <row r="224" spans="1:15" x14ac:dyDescent="0.25">
      <c r="A224" s="9">
        <v>44909</v>
      </c>
      <c r="B224" s="4" t="s">
        <v>15</v>
      </c>
      <c r="C224" s="4"/>
      <c r="D224" s="3" t="s">
        <v>327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6">
        <f>27+7+7+5</f>
        <v>46</v>
      </c>
      <c r="O224" s="4" t="s">
        <v>19</v>
      </c>
    </row>
    <row r="225" spans="1:15" x14ac:dyDescent="0.25">
      <c r="A225" s="9">
        <v>44909</v>
      </c>
      <c r="B225" s="4" t="s">
        <v>14</v>
      </c>
      <c r="C225" s="4"/>
      <c r="D225" s="3" t="s">
        <v>328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6">
        <f>9.5+9.5</f>
        <v>19</v>
      </c>
      <c r="O225" s="4" t="s">
        <v>19</v>
      </c>
    </row>
    <row r="226" spans="1:15" x14ac:dyDescent="0.25">
      <c r="A226" s="9">
        <v>44909</v>
      </c>
      <c r="B226" s="4" t="s">
        <v>13</v>
      </c>
      <c r="C226" s="4"/>
      <c r="D226" s="3" t="s">
        <v>329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6">
        <v>9.5</v>
      </c>
      <c r="O226" s="4" t="s">
        <v>19</v>
      </c>
    </row>
    <row r="227" spans="1:15" x14ac:dyDescent="0.25">
      <c r="A227" s="9">
        <v>44909</v>
      </c>
      <c r="B227" s="4" t="s">
        <v>14</v>
      </c>
      <c r="C227" s="4"/>
      <c r="D227" s="3" t="s">
        <v>330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6">
        <v>9.5</v>
      </c>
      <c r="O227" s="4" t="s">
        <v>19</v>
      </c>
    </row>
    <row r="228" spans="1:15" x14ac:dyDescent="0.25">
      <c r="A228" s="9">
        <v>44909</v>
      </c>
      <c r="B228" s="4" t="s">
        <v>14</v>
      </c>
      <c r="C228" s="4"/>
      <c r="D228" s="3" t="s">
        <v>331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6">
        <v>14</v>
      </c>
      <c r="O228" s="4" t="s">
        <v>20</v>
      </c>
    </row>
    <row r="229" spans="1:15" x14ac:dyDescent="0.25">
      <c r="A229" s="9">
        <v>44909</v>
      </c>
      <c r="B229" s="4" t="s">
        <v>15</v>
      </c>
      <c r="C229" s="4"/>
      <c r="D229" s="3" t="s">
        <v>332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6">
        <f>27+7+12+24</f>
        <v>70</v>
      </c>
      <c r="O229" s="4" t="s">
        <v>20</v>
      </c>
    </row>
    <row r="230" spans="1:15" x14ac:dyDescent="0.25">
      <c r="A230" s="9">
        <v>44909</v>
      </c>
      <c r="B230" s="4" t="s">
        <v>14</v>
      </c>
      <c r="C230" s="4"/>
      <c r="D230" s="3" t="s">
        <v>333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6">
        <f>27+27+7+7</f>
        <v>68</v>
      </c>
      <c r="O230" s="4" t="s">
        <v>20</v>
      </c>
    </row>
    <row r="231" spans="1:15" x14ac:dyDescent="0.25">
      <c r="A231" s="9">
        <v>44909</v>
      </c>
      <c r="B231" s="4" t="s">
        <v>14</v>
      </c>
      <c r="C231" s="4"/>
      <c r="D231" s="3" t="s">
        <v>334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6">
        <f>24+2</f>
        <v>26</v>
      </c>
      <c r="O231" s="4" t="s">
        <v>20</v>
      </c>
    </row>
    <row r="232" spans="1:15" x14ac:dyDescent="0.25">
      <c r="A232" s="9">
        <v>44909</v>
      </c>
      <c r="B232" s="4" t="s">
        <v>14</v>
      </c>
      <c r="C232" s="4"/>
      <c r="D232" s="3" t="s">
        <v>335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6">
        <f>27+7+7</f>
        <v>41</v>
      </c>
      <c r="O232" s="4" t="s">
        <v>20</v>
      </c>
    </row>
    <row r="233" spans="1:15" x14ac:dyDescent="0.25">
      <c r="A233" s="9">
        <v>44909</v>
      </c>
      <c r="B233" s="4" t="s">
        <v>14</v>
      </c>
      <c r="C233" s="4"/>
      <c r="D233" s="3" t="s">
        <v>336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6">
        <v>24</v>
      </c>
      <c r="O233" s="4" t="s">
        <v>20</v>
      </c>
    </row>
    <row r="234" spans="1:15" x14ac:dyDescent="0.25">
      <c r="A234" s="9">
        <v>44909</v>
      </c>
      <c r="B234" s="4" t="s">
        <v>13</v>
      </c>
      <c r="C234" s="4"/>
      <c r="D234" s="3" t="s">
        <v>337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6">
        <v>9</v>
      </c>
      <c r="O234" s="4" t="s">
        <v>20</v>
      </c>
    </row>
    <row r="235" spans="1:15" x14ac:dyDescent="0.25">
      <c r="A235" s="9">
        <v>44909</v>
      </c>
      <c r="B235" s="4" t="s">
        <v>13</v>
      </c>
      <c r="C235" s="4"/>
      <c r="D235" s="3" t="s">
        <v>338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6">
        <v>9</v>
      </c>
      <c r="O235" s="4" t="s">
        <v>20</v>
      </c>
    </row>
    <row r="236" spans="1:15" x14ac:dyDescent="0.25">
      <c r="A236" s="9">
        <v>44909</v>
      </c>
      <c r="B236" s="4" t="s">
        <v>13</v>
      </c>
      <c r="C236" s="4"/>
      <c r="D236" s="3" t="s">
        <v>339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6">
        <f>9+27</f>
        <v>36</v>
      </c>
      <c r="O236" s="4" t="s">
        <v>20</v>
      </c>
    </row>
    <row r="237" spans="1:15" x14ac:dyDescent="0.25">
      <c r="A237" s="9">
        <v>44909</v>
      </c>
      <c r="B237" s="4" t="s">
        <v>13</v>
      </c>
      <c r="C237" s="4"/>
      <c r="D237" s="3" t="s">
        <v>340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6">
        <f>7+7</f>
        <v>14</v>
      </c>
      <c r="O237" s="4" t="s">
        <v>20</v>
      </c>
    </row>
    <row r="238" spans="1:15" x14ac:dyDescent="0.25">
      <c r="A238" s="9">
        <v>44909</v>
      </c>
      <c r="B238" s="4" t="s">
        <v>14</v>
      </c>
      <c r="C238" s="4"/>
      <c r="D238" s="3" t="s">
        <v>341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6">
        <v>24</v>
      </c>
      <c r="O238" s="4" t="s">
        <v>20</v>
      </c>
    </row>
    <row r="239" spans="1:15" x14ac:dyDescent="0.25">
      <c r="A239" s="9">
        <v>44909</v>
      </c>
      <c r="B239" s="4" t="s">
        <v>14</v>
      </c>
      <c r="C239" s="4"/>
      <c r="D239" s="3" t="s">
        <v>342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6">
        <v>24</v>
      </c>
      <c r="O239" s="4" t="s">
        <v>20</v>
      </c>
    </row>
    <row r="240" spans="1:15" x14ac:dyDescent="0.25">
      <c r="A240" s="9">
        <v>44909</v>
      </c>
      <c r="B240" s="4" t="s">
        <v>14</v>
      </c>
      <c r="C240" s="4"/>
      <c r="D240" s="3" t="s">
        <v>343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6">
        <v>24</v>
      </c>
      <c r="O240" s="4" t="s">
        <v>20</v>
      </c>
    </row>
    <row r="241" spans="1:15" x14ac:dyDescent="0.25">
      <c r="A241" s="9">
        <v>44909</v>
      </c>
      <c r="B241" s="4" t="s">
        <v>14</v>
      </c>
      <c r="C241" s="4"/>
      <c r="D241" s="3" t="s">
        <v>344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6">
        <v>24</v>
      </c>
      <c r="O241" s="4" t="s">
        <v>20</v>
      </c>
    </row>
    <row r="242" spans="1:15" x14ac:dyDescent="0.25">
      <c r="A242" s="9">
        <v>44909</v>
      </c>
      <c r="B242" s="4" t="s">
        <v>14</v>
      </c>
      <c r="C242" s="4"/>
      <c r="D242" s="3" t="s">
        <v>345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6">
        <f>27+14</f>
        <v>41</v>
      </c>
      <c r="O242" s="4" t="s">
        <v>20</v>
      </c>
    </row>
    <row r="243" spans="1:15" x14ac:dyDescent="0.25">
      <c r="A243" s="9">
        <v>44909</v>
      </c>
      <c r="B243" s="4" t="s">
        <v>14</v>
      </c>
      <c r="C243" s="4"/>
      <c r="D243" s="3" t="s">
        <v>346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6">
        <f>27+27+7+12</f>
        <v>73</v>
      </c>
      <c r="O243" s="4" t="s">
        <v>20</v>
      </c>
    </row>
    <row r="244" spans="1:15" x14ac:dyDescent="0.25">
      <c r="A244" s="9">
        <v>44909</v>
      </c>
      <c r="B244" s="4" t="s">
        <v>14</v>
      </c>
      <c r="C244" s="4"/>
      <c r="D244" s="3" t="s">
        <v>347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6">
        <f>27+7+7</f>
        <v>41</v>
      </c>
      <c r="O244" s="4" t="s">
        <v>20</v>
      </c>
    </row>
    <row r="245" spans="1:15" x14ac:dyDescent="0.25">
      <c r="A245" s="9">
        <v>44909</v>
      </c>
      <c r="B245" s="4" t="s">
        <v>13</v>
      </c>
      <c r="C245" s="4"/>
      <c r="D245" s="3" t="s">
        <v>348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6">
        <f>27+7+2</f>
        <v>36</v>
      </c>
      <c r="O245" s="4" t="s">
        <v>20</v>
      </c>
    </row>
    <row r="246" spans="1:15" x14ac:dyDescent="0.25">
      <c r="A246" s="9">
        <v>44909</v>
      </c>
      <c r="B246" s="4" t="s">
        <v>13</v>
      </c>
      <c r="C246" s="4"/>
      <c r="D246" s="3" t="s">
        <v>349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6">
        <f>24+27+7+2</f>
        <v>60</v>
      </c>
      <c r="O246" s="4" t="s">
        <v>20</v>
      </c>
    </row>
    <row r="247" spans="1:15" x14ac:dyDescent="0.25">
      <c r="A247" s="9">
        <v>44909</v>
      </c>
      <c r="B247" s="4" t="s">
        <v>13</v>
      </c>
      <c r="C247" s="4"/>
      <c r="D247" s="3" t="s">
        <v>350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6">
        <v>24</v>
      </c>
      <c r="O247" s="4" t="s">
        <v>20</v>
      </c>
    </row>
    <row r="248" spans="1:15" x14ac:dyDescent="0.25">
      <c r="A248" s="9">
        <v>44909</v>
      </c>
      <c r="B248" s="4" t="s">
        <v>13</v>
      </c>
      <c r="C248" s="4"/>
      <c r="D248" s="3" t="s">
        <v>351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6">
        <f>27+7+2</f>
        <v>36</v>
      </c>
      <c r="O248" s="4" t="s">
        <v>20</v>
      </c>
    </row>
    <row r="249" spans="1:15" x14ac:dyDescent="0.25">
      <c r="A249" s="9">
        <v>44909</v>
      </c>
      <c r="B249" s="4" t="s">
        <v>13</v>
      </c>
      <c r="C249" s="4"/>
      <c r="D249" s="3" t="s">
        <v>352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6">
        <v>14</v>
      </c>
      <c r="O249" s="4" t="s">
        <v>20</v>
      </c>
    </row>
    <row r="250" spans="1:15" x14ac:dyDescent="0.25">
      <c r="A250" s="9">
        <v>44909</v>
      </c>
      <c r="B250" s="4" t="s">
        <v>13</v>
      </c>
      <c r="C250" s="4"/>
      <c r="D250" s="3" t="s">
        <v>353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6">
        <f>9+27</f>
        <v>36</v>
      </c>
      <c r="O250" s="4" t="s">
        <v>20</v>
      </c>
    </row>
    <row r="251" spans="1:15" x14ac:dyDescent="0.25">
      <c r="A251" s="9">
        <v>44910</v>
      </c>
      <c r="B251" s="4" t="s">
        <v>13</v>
      </c>
      <c r="C251" s="4"/>
      <c r="D251" s="3" t="s">
        <v>166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6">
        <f>27+7+2</f>
        <v>36</v>
      </c>
      <c r="O251" s="4" t="s">
        <v>20</v>
      </c>
    </row>
    <row r="252" spans="1:15" x14ac:dyDescent="0.25">
      <c r="A252" s="9">
        <v>44910</v>
      </c>
      <c r="B252" s="4" t="s">
        <v>13</v>
      </c>
      <c r="C252" s="4"/>
      <c r="D252" s="3" t="s">
        <v>167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6">
        <v>14</v>
      </c>
      <c r="O252" s="4" t="s">
        <v>20</v>
      </c>
    </row>
    <row r="253" spans="1:15" x14ac:dyDescent="0.25">
      <c r="A253" s="9">
        <v>44910</v>
      </c>
      <c r="B253" s="4" t="s">
        <v>13</v>
      </c>
      <c r="C253" s="4"/>
      <c r="D253" s="3" t="s">
        <v>168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6">
        <v>14</v>
      </c>
      <c r="O253" s="4" t="s">
        <v>20</v>
      </c>
    </row>
    <row r="254" spans="1:15" x14ac:dyDescent="0.25">
      <c r="A254" s="9">
        <v>44910</v>
      </c>
      <c r="B254" s="4" t="s">
        <v>13</v>
      </c>
      <c r="C254" s="4"/>
      <c r="D254" s="3" t="s">
        <v>169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6">
        <v>14</v>
      </c>
      <c r="O254" s="4" t="s">
        <v>20</v>
      </c>
    </row>
    <row r="255" spans="1:15" x14ac:dyDescent="0.25">
      <c r="A255" s="9">
        <v>44910</v>
      </c>
      <c r="B255" s="4" t="s">
        <v>14</v>
      </c>
      <c r="C255" s="4"/>
      <c r="D255" s="3" t="s">
        <v>170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6"/>
      <c r="O255" s="4" t="s">
        <v>20</v>
      </c>
    </row>
    <row r="256" spans="1:15" x14ac:dyDescent="0.25">
      <c r="A256" s="9">
        <v>44910</v>
      </c>
      <c r="B256" s="4" t="s">
        <v>13</v>
      </c>
      <c r="C256" s="4"/>
      <c r="D256" s="3" t="s">
        <v>171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6"/>
      <c r="O256" s="4" t="s">
        <v>20</v>
      </c>
    </row>
    <row r="257" spans="1:15" x14ac:dyDescent="0.25">
      <c r="A257" s="9">
        <v>44910</v>
      </c>
      <c r="B257" s="4" t="s">
        <v>13</v>
      </c>
      <c r="C257" s="4"/>
      <c r="D257" s="3" t="s">
        <v>172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6">
        <v>9</v>
      </c>
      <c r="O257" s="4" t="s">
        <v>19</v>
      </c>
    </row>
    <row r="258" spans="1:15" x14ac:dyDescent="0.25">
      <c r="A258" s="9">
        <v>44910</v>
      </c>
      <c r="B258" s="4" t="s">
        <v>14</v>
      </c>
      <c r="C258" s="4"/>
      <c r="D258" s="3" t="s">
        <v>173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6">
        <f>27+7+2</f>
        <v>36</v>
      </c>
      <c r="O258" s="4" t="s">
        <v>19</v>
      </c>
    </row>
    <row r="259" spans="1:15" x14ac:dyDescent="0.25">
      <c r="A259" s="9">
        <v>44910</v>
      </c>
      <c r="B259" s="4" t="s">
        <v>13</v>
      </c>
      <c r="C259" s="4"/>
      <c r="D259" s="3" t="s">
        <v>174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6">
        <v>9.5</v>
      </c>
      <c r="O259" s="4" t="s">
        <v>19</v>
      </c>
    </row>
    <row r="260" spans="1:15" x14ac:dyDescent="0.25">
      <c r="A260" s="9">
        <v>44910</v>
      </c>
      <c r="B260" s="4" t="s">
        <v>13</v>
      </c>
      <c r="C260" s="4"/>
      <c r="D260" s="3" t="s">
        <v>175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6">
        <v>14</v>
      </c>
      <c r="O260" s="4" t="s">
        <v>20</v>
      </c>
    </row>
    <row r="261" spans="1:15" x14ac:dyDescent="0.25">
      <c r="A261" s="9">
        <v>44910</v>
      </c>
      <c r="B261" s="4" t="s">
        <v>13</v>
      </c>
      <c r="C261" s="4"/>
      <c r="D261" s="3" t="s">
        <v>176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6">
        <v>14</v>
      </c>
      <c r="O261" s="4" t="s">
        <v>20</v>
      </c>
    </row>
    <row r="262" spans="1:15" x14ac:dyDescent="0.25">
      <c r="A262" s="9">
        <v>44910</v>
      </c>
      <c r="B262" s="4" t="s">
        <v>13</v>
      </c>
      <c r="C262" s="4"/>
      <c r="D262" s="3" t="s">
        <v>177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6">
        <v>19</v>
      </c>
      <c r="O262" s="4" t="s">
        <v>20</v>
      </c>
    </row>
    <row r="263" spans="1:15" x14ac:dyDescent="0.25">
      <c r="A263" s="9">
        <v>44910</v>
      </c>
      <c r="B263" s="4" t="s">
        <v>14</v>
      </c>
      <c r="C263" s="4"/>
      <c r="D263" s="3" t="s">
        <v>178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6">
        <v>24</v>
      </c>
      <c r="O263" s="4" t="s">
        <v>19</v>
      </c>
    </row>
    <row r="264" spans="1:15" x14ac:dyDescent="0.25">
      <c r="A264" s="9">
        <v>44910</v>
      </c>
      <c r="B264" s="4" t="s">
        <v>14</v>
      </c>
      <c r="C264" s="4"/>
      <c r="D264" s="3" t="s">
        <v>179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6">
        <f>7+32</f>
        <v>39</v>
      </c>
      <c r="O264" s="4" t="s">
        <v>19</v>
      </c>
    </row>
    <row r="265" spans="1:15" x14ac:dyDescent="0.25">
      <c r="A265" s="9">
        <v>44910</v>
      </c>
      <c r="B265" s="4" t="s">
        <v>14</v>
      </c>
      <c r="C265" s="4"/>
      <c r="D265" s="3" t="s">
        <v>180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6">
        <f>7+27+7</f>
        <v>41</v>
      </c>
      <c r="O265" s="4" t="s">
        <v>20</v>
      </c>
    </row>
    <row r="266" spans="1:15" x14ac:dyDescent="0.25">
      <c r="A266" s="9">
        <v>44910</v>
      </c>
      <c r="B266" s="4" t="s">
        <v>14</v>
      </c>
      <c r="C266" s="4"/>
      <c r="D266" s="3" t="s">
        <v>181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6">
        <v>24</v>
      </c>
      <c r="O266" s="4" t="s">
        <v>20</v>
      </c>
    </row>
    <row r="267" spans="1:15" x14ac:dyDescent="0.25">
      <c r="A267" s="9">
        <v>44910</v>
      </c>
      <c r="B267" s="4" t="s">
        <v>14</v>
      </c>
      <c r="C267" s="4"/>
      <c r="D267" s="3" t="s">
        <v>182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6">
        <f>14+27</f>
        <v>41</v>
      </c>
      <c r="O267" s="4" t="s">
        <v>20</v>
      </c>
    </row>
    <row r="268" spans="1:15" x14ac:dyDescent="0.25">
      <c r="A268" s="9">
        <v>44910</v>
      </c>
      <c r="B268" s="4" t="s">
        <v>14</v>
      </c>
      <c r="C268" s="4"/>
      <c r="D268" s="3" t="s">
        <v>183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6">
        <f>27+27+7+7+27</f>
        <v>95</v>
      </c>
      <c r="O268" s="4" t="s">
        <v>20</v>
      </c>
    </row>
    <row r="269" spans="1:15" x14ac:dyDescent="0.25">
      <c r="A269" s="9">
        <v>44910</v>
      </c>
      <c r="B269" s="4" t="s">
        <v>14</v>
      </c>
      <c r="C269" s="4"/>
      <c r="D269" s="3" t="s">
        <v>184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6">
        <f>27+27+7+7+7+27</f>
        <v>102</v>
      </c>
      <c r="O269" s="4" t="s">
        <v>20</v>
      </c>
    </row>
    <row r="270" spans="1:15" x14ac:dyDescent="0.25">
      <c r="A270" s="9">
        <v>44910</v>
      </c>
      <c r="B270" s="4" t="s">
        <v>14</v>
      </c>
      <c r="C270" s="4"/>
      <c r="D270" s="3" t="s">
        <v>185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6">
        <v>24</v>
      </c>
      <c r="O270" s="4" t="s">
        <v>20</v>
      </c>
    </row>
    <row r="271" spans="1:15" x14ac:dyDescent="0.25">
      <c r="A271" s="9">
        <v>44910</v>
      </c>
      <c r="B271" s="4" t="s">
        <v>14</v>
      </c>
      <c r="C271" s="4"/>
      <c r="D271" s="3" t="s">
        <v>186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6">
        <f>27+7+7</f>
        <v>41</v>
      </c>
      <c r="O271" s="4" t="s">
        <v>20</v>
      </c>
    </row>
    <row r="272" spans="1:15" x14ac:dyDescent="0.25">
      <c r="A272" s="9">
        <v>44910</v>
      </c>
      <c r="B272" s="4" t="s">
        <v>14</v>
      </c>
      <c r="C272" s="4"/>
      <c r="D272" s="3" t="s">
        <v>187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6">
        <f>14+27</f>
        <v>41</v>
      </c>
      <c r="O272" s="4" t="s">
        <v>20</v>
      </c>
    </row>
    <row r="273" spans="1:15" x14ac:dyDescent="0.25">
      <c r="A273" s="9">
        <v>44910</v>
      </c>
      <c r="B273" s="4" t="s">
        <v>14</v>
      </c>
      <c r="C273" s="4"/>
      <c r="D273" s="3" t="s">
        <v>188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6">
        <f>7+7+24+9.5+27</f>
        <v>74.5</v>
      </c>
      <c r="O273" s="4" t="s">
        <v>20</v>
      </c>
    </row>
    <row r="274" spans="1:15" x14ac:dyDescent="0.25">
      <c r="A274" s="9">
        <v>44911</v>
      </c>
      <c r="B274" s="4" t="s">
        <v>14</v>
      </c>
      <c r="C274" s="4"/>
      <c r="D274" s="3" t="s">
        <v>70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6">
        <f>27+7+7</f>
        <v>41</v>
      </c>
      <c r="O274" s="4" t="s">
        <v>19</v>
      </c>
    </row>
    <row r="275" spans="1:15" x14ac:dyDescent="0.25">
      <c r="A275" s="9">
        <v>44911</v>
      </c>
      <c r="B275" s="4" t="s">
        <v>15</v>
      </c>
      <c r="C275" s="4"/>
      <c r="D275" s="3" t="s">
        <v>71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6">
        <v>9</v>
      </c>
      <c r="O275" s="4" t="s">
        <v>20</v>
      </c>
    </row>
    <row r="276" spans="1:15" x14ac:dyDescent="0.25">
      <c r="A276" s="9">
        <v>44911</v>
      </c>
      <c r="B276" s="4" t="s">
        <v>14</v>
      </c>
      <c r="C276" s="4"/>
      <c r="D276" s="3" t="s">
        <v>72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6">
        <v>24</v>
      </c>
      <c r="O276" s="4" t="s">
        <v>19</v>
      </c>
    </row>
    <row r="277" spans="1:15" x14ac:dyDescent="0.25">
      <c r="A277" s="9">
        <v>44911</v>
      </c>
      <c r="B277" s="4" t="s">
        <v>15</v>
      </c>
      <c r="C277" s="4"/>
      <c r="D277" s="3" t="s">
        <v>73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6">
        <f>27+7+17+2+10</f>
        <v>63</v>
      </c>
      <c r="O277" s="4" t="s">
        <v>19</v>
      </c>
    </row>
    <row r="278" spans="1:15" x14ac:dyDescent="0.25">
      <c r="A278" s="9">
        <v>44911</v>
      </c>
      <c r="B278" s="4" t="s">
        <v>13</v>
      </c>
      <c r="C278" s="4"/>
      <c r="D278" s="3" t="s">
        <v>48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6"/>
      <c r="O278" s="4" t="s">
        <v>19</v>
      </c>
    </row>
    <row r="279" spans="1:15" x14ac:dyDescent="0.25">
      <c r="A279" s="9">
        <v>44911</v>
      </c>
      <c r="B279" s="4" t="s">
        <v>14</v>
      </c>
      <c r="C279" s="4"/>
      <c r="D279" s="3" t="s">
        <v>49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6">
        <v>24</v>
      </c>
      <c r="O279" s="4" t="s">
        <v>19</v>
      </c>
    </row>
    <row r="280" spans="1:15" x14ac:dyDescent="0.25">
      <c r="A280" s="9">
        <v>44911</v>
      </c>
      <c r="B280" s="4" t="s">
        <v>13</v>
      </c>
      <c r="C280" s="4"/>
      <c r="D280" s="3" t="s">
        <v>117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6">
        <v>14</v>
      </c>
      <c r="O280" s="4" t="s">
        <v>19</v>
      </c>
    </row>
    <row r="281" spans="1:15" x14ac:dyDescent="0.25">
      <c r="A281" s="9">
        <v>44911</v>
      </c>
      <c r="B281" s="4" t="s">
        <v>13</v>
      </c>
      <c r="C281" s="4"/>
      <c r="D281" s="3" t="s">
        <v>118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6">
        <v>9</v>
      </c>
      <c r="O281" s="4" t="s">
        <v>19</v>
      </c>
    </row>
    <row r="282" spans="1:15" x14ac:dyDescent="0.25">
      <c r="A282" s="9">
        <v>44911</v>
      </c>
      <c r="B282" s="4" t="s">
        <v>14</v>
      </c>
      <c r="C282" s="4"/>
      <c r="D282" s="3" t="s">
        <v>119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6">
        <f>7+22</f>
        <v>29</v>
      </c>
      <c r="O282" s="4" t="s">
        <v>19</v>
      </c>
    </row>
    <row r="283" spans="1:15" x14ac:dyDescent="0.25">
      <c r="A283" s="9">
        <v>44911</v>
      </c>
      <c r="B283" s="4" t="s">
        <v>14</v>
      </c>
      <c r="C283" s="4"/>
      <c r="D283" s="3" t="s">
        <v>120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6">
        <f>7+27+7</f>
        <v>41</v>
      </c>
      <c r="O283" s="4" t="s">
        <v>19</v>
      </c>
    </row>
    <row r="284" spans="1:15" x14ac:dyDescent="0.25">
      <c r="A284" s="9">
        <v>44911</v>
      </c>
      <c r="B284" s="4" t="s">
        <v>14</v>
      </c>
      <c r="C284" s="4"/>
      <c r="D284" s="3" t="s">
        <v>121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6">
        <f>24+27+7+7</f>
        <v>65</v>
      </c>
      <c r="O284" s="4" t="s">
        <v>19</v>
      </c>
    </row>
    <row r="285" spans="1:15" x14ac:dyDescent="0.25">
      <c r="A285" s="9">
        <v>44911</v>
      </c>
      <c r="B285" s="4" t="s">
        <v>13</v>
      </c>
      <c r="C285" s="4"/>
      <c r="D285" s="3" t="s">
        <v>122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6">
        <v>9</v>
      </c>
      <c r="O285" s="4" t="s">
        <v>19</v>
      </c>
    </row>
    <row r="286" spans="1:15" x14ac:dyDescent="0.25">
      <c r="A286" s="9">
        <v>44911</v>
      </c>
      <c r="B286" s="4" t="s">
        <v>14</v>
      </c>
      <c r="C286" s="4"/>
      <c r="D286" s="3" t="s">
        <v>123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6">
        <f>27+27+27+7+5+7</f>
        <v>100</v>
      </c>
      <c r="O286" s="4" t="s">
        <v>19</v>
      </c>
    </row>
    <row r="287" spans="1:15" x14ac:dyDescent="0.25">
      <c r="A287" s="9">
        <v>44916</v>
      </c>
      <c r="B287" s="4" t="s">
        <v>13</v>
      </c>
      <c r="C287" s="4"/>
      <c r="D287" s="3" t="s">
        <v>36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6">
        <f>7+7</f>
        <v>14</v>
      </c>
      <c r="O287" s="4" t="s">
        <v>19</v>
      </c>
    </row>
    <row r="288" spans="1:15" x14ac:dyDescent="0.25">
      <c r="A288" s="9">
        <v>44916</v>
      </c>
      <c r="B288" s="4" t="s">
        <v>13</v>
      </c>
      <c r="C288" s="4"/>
      <c r="D288" s="3" t="s">
        <v>37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6">
        <v>9</v>
      </c>
      <c r="O288" s="4" t="s">
        <v>19</v>
      </c>
    </row>
    <row r="289" spans="1:15" x14ac:dyDescent="0.25">
      <c r="A289" s="9">
        <v>44916</v>
      </c>
      <c r="B289" s="4" t="s">
        <v>13</v>
      </c>
      <c r="C289" s="4"/>
      <c r="D289" s="3" t="s">
        <v>38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6">
        <v>9</v>
      </c>
      <c r="O289" s="4" t="s">
        <v>20</v>
      </c>
    </row>
    <row r="290" spans="1:15" x14ac:dyDescent="0.25">
      <c r="A290" s="9">
        <v>44916</v>
      </c>
      <c r="B290" s="4" t="s">
        <v>13</v>
      </c>
      <c r="C290" s="4"/>
      <c r="D290" s="3" t="s">
        <v>39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6">
        <v>24</v>
      </c>
      <c r="O290" s="4" t="s">
        <v>20</v>
      </c>
    </row>
    <row r="291" spans="1:15" x14ac:dyDescent="0.25">
      <c r="A291" s="9">
        <v>44916</v>
      </c>
      <c r="B291" s="4" t="s">
        <v>13</v>
      </c>
      <c r="C291" s="4"/>
      <c r="D291" s="3" t="s">
        <v>25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6">
        <v>14</v>
      </c>
      <c r="O291" s="4" t="s">
        <v>20</v>
      </c>
    </row>
    <row r="292" spans="1:15" x14ac:dyDescent="0.25">
      <c r="A292" s="9">
        <v>44916</v>
      </c>
      <c r="B292" s="4" t="s">
        <v>13</v>
      </c>
      <c r="C292" s="4"/>
      <c r="D292" s="3" t="s">
        <v>40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6">
        <v>14</v>
      </c>
      <c r="O292" s="4" t="s">
        <v>20</v>
      </c>
    </row>
    <row r="293" spans="1:15" x14ac:dyDescent="0.25">
      <c r="A293" s="9">
        <v>44916</v>
      </c>
      <c r="B293" s="4" t="s">
        <v>13</v>
      </c>
      <c r="C293" s="4"/>
      <c r="D293" s="3" t="s">
        <v>41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6">
        <f>27+7</f>
        <v>34</v>
      </c>
      <c r="O293" s="4" t="s">
        <v>20</v>
      </c>
    </row>
    <row r="294" spans="1:15" x14ac:dyDescent="0.25">
      <c r="A294" s="9">
        <v>44916</v>
      </c>
      <c r="B294" s="4" t="s">
        <v>13</v>
      </c>
      <c r="C294" s="4"/>
      <c r="D294" s="3" t="s">
        <v>42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6">
        <f>9+27</f>
        <v>36</v>
      </c>
      <c r="O294" s="4" t="s">
        <v>20</v>
      </c>
    </row>
    <row r="295" spans="1:15" x14ac:dyDescent="0.25">
      <c r="A295" s="9">
        <v>44916</v>
      </c>
      <c r="B295" s="4" t="s">
        <v>13</v>
      </c>
      <c r="C295" s="4"/>
      <c r="D295" s="3" t="s">
        <v>43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6">
        <f>7+2+27+24</f>
        <v>60</v>
      </c>
      <c r="O295" s="4" t="s">
        <v>20</v>
      </c>
    </row>
    <row r="296" spans="1:15" x14ac:dyDescent="0.25">
      <c r="A296" s="9">
        <v>44916</v>
      </c>
      <c r="B296" s="4" t="s">
        <v>13</v>
      </c>
      <c r="C296" s="4"/>
      <c r="D296" s="3" t="s">
        <v>44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6">
        <v>9</v>
      </c>
      <c r="O296" s="4" t="s">
        <v>20</v>
      </c>
    </row>
    <row r="297" spans="1:15" x14ac:dyDescent="0.25">
      <c r="A297" s="9">
        <v>44916</v>
      </c>
      <c r="B297" s="4" t="s">
        <v>13</v>
      </c>
      <c r="C297" s="4"/>
      <c r="D297" s="3" t="s">
        <v>45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6">
        <v>14</v>
      </c>
      <c r="O297" s="4" t="s">
        <v>20</v>
      </c>
    </row>
    <row r="298" spans="1:15" x14ac:dyDescent="0.25">
      <c r="A298" s="9">
        <v>44916</v>
      </c>
      <c r="B298" s="4" t="s">
        <v>13</v>
      </c>
      <c r="C298" s="4"/>
      <c r="D298" s="3" t="s">
        <v>46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6">
        <f>9.5+7+7</f>
        <v>23.5</v>
      </c>
      <c r="O298" s="4" t="s">
        <v>20</v>
      </c>
    </row>
    <row r="299" spans="1:15" x14ac:dyDescent="0.25">
      <c r="A299" s="9">
        <v>44916</v>
      </c>
      <c r="B299" s="4" t="s">
        <v>13</v>
      </c>
      <c r="C299" s="4"/>
      <c r="D299" s="3" t="s">
        <v>47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6">
        <f>27+7+2</f>
        <v>36</v>
      </c>
      <c r="O299" s="4" t="s">
        <v>20</v>
      </c>
    </row>
    <row r="300" spans="1:15" x14ac:dyDescent="0.25">
      <c r="A300" s="9">
        <v>44916</v>
      </c>
      <c r="B300" s="4" t="s">
        <v>13</v>
      </c>
      <c r="C300" s="4"/>
      <c r="D300" s="3" t="s">
        <v>50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6">
        <f>7+7</f>
        <v>14</v>
      </c>
      <c r="O300" s="4" t="s">
        <v>20</v>
      </c>
    </row>
    <row r="301" spans="1:15" x14ac:dyDescent="0.25">
      <c r="A301" s="9">
        <v>44916</v>
      </c>
      <c r="B301" s="4" t="s">
        <v>13</v>
      </c>
      <c r="C301" s="4"/>
      <c r="D301" s="3" t="s">
        <v>51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6"/>
      <c r="O301" s="4" t="s">
        <v>20</v>
      </c>
    </row>
    <row r="302" spans="1:15" x14ac:dyDescent="0.25">
      <c r="A302" s="9">
        <v>44916</v>
      </c>
      <c r="B302" s="4" t="s">
        <v>14</v>
      </c>
      <c r="C302" s="4"/>
      <c r="D302" s="3" t="s">
        <v>52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6">
        <f>7+7+27</f>
        <v>41</v>
      </c>
      <c r="O302" s="4" t="s">
        <v>19</v>
      </c>
    </row>
    <row r="303" spans="1:15" x14ac:dyDescent="0.25">
      <c r="A303" s="9">
        <v>44916</v>
      </c>
      <c r="B303" s="4" t="s">
        <v>14</v>
      </c>
      <c r="C303" s="4"/>
      <c r="D303" s="3" t="s">
        <v>53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6">
        <f>27+7</f>
        <v>34</v>
      </c>
      <c r="O303" s="4" t="s">
        <v>20</v>
      </c>
    </row>
    <row r="304" spans="1:15" x14ac:dyDescent="0.25">
      <c r="A304" s="9">
        <v>44916</v>
      </c>
      <c r="B304" s="4" t="s">
        <v>14</v>
      </c>
      <c r="C304" s="4"/>
      <c r="D304" s="3" t="s">
        <v>54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6">
        <v>24</v>
      </c>
      <c r="O304" s="4" t="s">
        <v>19</v>
      </c>
    </row>
    <row r="305" spans="1:15" x14ac:dyDescent="0.25">
      <c r="A305" s="9">
        <v>44916</v>
      </c>
      <c r="B305" s="4" t="s">
        <v>14</v>
      </c>
      <c r="C305" s="4"/>
      <c r="D305" s="3" t="s">
        <v>55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6"/>
      <c r="O305" s="4" t="s">
        <v>20</v>
      </c>
    </row>
    <row r="306" spans="1:15" x14ac:dyDescent="0.25">
      <c r="A306" s="9">
        <v>44916</v>
      </c>
      <c r="B306" s="4" t="s">
        <v>14</v>
      </c>
      <c r="C306" s="4"/>
      <c r="D306" s="3" t="s">
        <v>56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6">
        <f>24+27+27+27+27+2+7</f>
        <v>141</v>
      </c>
      <c r="O306" s="4" t="s">
        <v>20</v>
      </c>
    </row>
    <row r="307" spans="1:15" x14ac:dyDescent="0.25">
      <c r="A307" s="9">
        <v>44916</v>
      </c>
      <c r="B307" s="4" t="s">
        <v>14</v>
      </c>
      <c r="C307" s="4"/>
      <c r="D307" s="3" t="s">
        <v>57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6">
        <f>7+7+27</f>
        <v>41</v>
      </c>
      <c r="O307" s="4" t="s">
        <v>20</v>
      </c>
    </row>
    <row r="308" spans="1:15" x14ac:dyDescent="0.25">
      <c r="A308" s="9">
        <v>44916</v>
      </c>
      <c r="B308" s="4" t="s">
        <v>14</v>
      </c>
      <c r="C308" s="4"/>
      <c r="D308" s="3" t="s">
        <v>58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6">
        <f>9.5+24</f>
        <v>33.5</v>
      </c>
      <c r="O308" s="4" t="s">
        <v>20</v>
      </c>
    </row>
    <row r="309" spans="1:15" x14ac:dyDescent="0.25">
      <c r="A309" s="9">
        <v>44916</v>
      </c>
      <c r="B309" s="4" t="s">
        <v>14</v>
      </c>
      <c r="C309" s="4"/>
      <c r="D309" s="3" t="s">
        <v>59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6">
        <f>27+7</f>
        <v>34</v>
      </c>
      <c r="O309" s="4" t="s">
        <v>20</v>
      </c>
    </row>
    <row r="310" spans="1:15" x14ac:dyDescent="0.25">
      <c r="A310" s="9">
        <v>44916</v>
      </c>
      <c r="B310" s="4" t="s">
        <v>14</v>
      </c>
      <c r="C310" s="4"/>
      <c r="D310" s="3" t="s">
        <v>60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6">
        <f>7+7+27</f>
        <v>41</v>
      </c>
      <c r="O310" s="4" t="s">
        <v>20</v>
      </c>
    </row>
    <row r="311" spans="1:15" x14ac:dyDescent="0.25">
      <c r="A311" s="9">
        <v>44916</v>
      </c>
      <c r="B311" s="4" t="s">
        <v>15</v>
      </c>
      <c r="C311" s="4"/>
      <c r="D311" s="3" t="s">
        <v>61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6">
        <v>24</v>
      </c>
      <c r="O311" s="4" t="s">
        <v>20</v>
      </c>
    </row>
    <row r="312" spans="1:15" x14ac:dyDescent="0.25">
      <c r="A312" s="9">
        <v>44916</v>
      </c>
      <c r="B312" s="4" t="s">
        <v>14</v>
      </c>
      <c r="C312" s="4"/>
      <c r="D312" s="3" t="s">
        <v>62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6">
        <v>24</v>
      </c>
      <c r="O312" s="4" t="s">
        <v>20</v>
      </c>
    </row>
    <row r="313" spans="1:15" x14ac:dyDescent="0.25">
      <c r="A313" s="9">
        <v>44916</v>
      </c>
      <c r="B313" s="4" t="s">
        <v>14</v>
      </c>
      <c r="C313" s="4"/>
      <c r="D313" s="3" t="s">
        <v>63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6">
        <f>7+7+27</f>
        <v>41</v>
      </c>
      <c r="O313" s="4" t="s">
        <v>20</v>
      </c>
    </row>
    <row r="314" spans="1:15" x14ac:dyDescent="0.25">
      <c r="A314" s="9">
        <v>44916</v>
      </c>
      <c r="B314" s="4" t="s">
        <v>14</v>
      </c>
      <c r="C314" s="4"/>
      <c r="D314" s="3" t="s">
        <v>64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6">
        <f>2+7+27+7</f>
        <v>43</v>
      </c>
      <c r="O314" s="4" t="s">
        <v>20</v>
      </c>
    </row>
    <row r="315" spans="1:15" x14ac:dyDescent="0.25">
      <c r="A315" s="9">
        <v>44916</v>
      </c>
      <c r="B315" s="4" t="s">
        <v>14</v>
      </c>
      <c r="C315" s="4"/>
      <c r="D315" s="3" t="s">
        <v>65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6">
        <f>7+7+27+24</f>
        <v>65</v>
      </c>
      <c r="O315" s="4" t="s">
        <v>20</v>
      </c>
    </row>
    <row r="316" spans="1:15" x14ac:dyDescent="0.25">
      <c r="A316" s="9">
        <v>44916</v>
      </c>
      <c r="B316" s="4" t="s">
        <v>14</v>
      </c>
      <c r="C316" s="4"/>
      <c r="D316" s="3" t="s">
        <v>66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6">
        <f>27+7+7</f>
        <v>41</v>
      </c>
      <c r="O316" s="4" t="s">
        <v>20</v>
      </c>
    </row>
    <row r="317" spans="1:15" x14ac:dyDescent="0.25">
      <c r="A317" s="9">
        <v>44916</v>
      </c>
      <c r="B317" s="4" t="s">
        <v>14</v>
      </c>
      <c r="C317" s="4"/>
      <c r="D317" s="3" t="s">
        <v>67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6">
        <f>27+7+7</f>
        <v>41</v>
      </c>
      <c r="O317" s="4" t="s">
        <v>20</v>
      </c>
    </row>
    <row r="318" spans="1:15" x14ac:dyDescent="0.25">
      <c r="A318" s="9">
        <v>44916</v>
      </c>
      <c r="B318" s="4" t="s">
        <v>14</v>
      </c>
      <c r="C318" s="4"/>
      <c r="D318" s="3" t="s">
        <v>68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6">
        <f>27+7+12</f>
        <v>46</v>
      </c>
      <c r="O318" s="4" t="s">
        <v>19</v>
      </c>
    </row>
    <row r="319" spans="1:15" x14ac:dyDescent="0.25">
      <c r="A319" s="9">
        <v>44916</v>
      </c>
      <c r="B319" s="4" t="s">
        <v>14</v>
      </c>
      <c r="C319" s="4"/>
      <c r="D319" s="3" t="s">
        <v>69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6">
        <f>27+7+7</f>
        <v>41</v>
      </c>
      <c r="O319" s="4" t="s">
        <v>19</v>
      </c>
    </row>
    <row r="320" spans="1:15" x14ac:dyDescent="0.25">
      <c r="A320" s="9">
        <v>44916</v>
      </c>
      <c r="B320" s="4" t="s">
        <v>14</v>
      </c>
      <c r="C320" s="4"/>
      <c r="D320" s="3" t="s">
        <v>124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6">
        <v>9.5</v>
      </c>
      <c r="O320" s="4" t="s">
        <v>19</v>
      </c>
    </row>
    <row r="321" spans="1:15" x14ac:dyDescent="0.25">
      <c r="A321" s="9">
        <v>44917</v>
      </c>
      <c r="B321" s="4" t="s">
        <v>14</v>
      </c>
      <c r="C321" s="4"/>
      <c r="D321" s="3" t="s">
        <v>75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6">
        <f>27+7+7</f>
        <v>41</v>
      </c>
      <c r="O321" s="4" t="s">
        <v>20</v>
      </c>
    </row>
    <row r="322" spans="1:15" x14ac:dyDescent="0.25">
      <c r="A322" s="9">
        <v>44918</v>
      </c>
      <c r="B322" s="4" t="s">
        <v>14</v>
      </c>
      <c r="C322" s="4"/>
      <c r="D322" s="3" t="s">
        <v>354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6">
        <f>27+9+7</f>
        <v>43</v>
      </c>
      <c r="O322" s="4" t="s">
        <v>19</v>
      </c>
    </row>
    <row r="323" spans="1:15" x14ac:dyDescent="0.25">
      <c r="A323" s="9">
        <v>44918</v>
      </c>
      <c r="B323" s="4" t="s">
        <v>14</v>
      </c>
      <c r="C323" s="4"/>
      <c r="D323" s="3" t="s">
        <v>355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6">
        <f>27+7+7</f>
        <v>41</v>
      </c>
      <c r="O323" s="4" t="s">
        <v>20</v>
      </c>
    </row>
    <row r="324" spans="1:15" x14ac:dyDescent="0.25">
      <c r="A324" s="9">
        <v>44918</v>
      </c>
      <c r="B324" s="4" t="s">
        <v>14</v>
      </c>
      <c r="C324" s="4"/>
      <c r="D324" s="3" t="s">
        <v>356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6">
        <f>7+17+27</f>
        <v>51</v>
      </c>
      <c r="O324" s="4" t="s">
        <v>20</v>
      </c>
    </row>
    <row r="325" spans="1:15" x14ac:dyDescent="0.25">
      <c r="A325" s="9">
        <v>44918</v>
      </c>
      <c r="B325" s="4" t="s">
        <v>14</v>
      </c>
      <c r="C325" s="4"/>
      <c r="D325" s="3" t="s">
        <v>357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6">
        <f>7+7+27</f>
        <v>41</v>
      </c>
      <c r="O325" s="4" t="s">
        <v>20</v>
      </c>
    </row>
    <row r="326" spans="1:15" x14ac:dyDescent="0.25">
      <c r="A326" s="9">
        <v>44918</v>
      </c>
      <c r="B326" s="4" t="s">
        <v>13</v>
      </c>
      <c r="C326" s="4"/>
      <c r="D326" s="3" t="s">
        <v>358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6">
        <f>27+9</f>
        <v>36</v>
      </c>
      <c r="O326" s="4" t="s">
        <v>20</v>
      </c>
    </row>
    <row r="327" spans="1:15" x14ac:dyDescent="0.25">
      <c r="A327" s="9">
        <v>44918</v>
      </c>
      <c r="B327" s="4" t="s">
        <v>13</v>
      </c>
      <c r="C327" s="4"/>
      <c r="D327" s="3" t="s">
        <v>359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6">
        <v>14</v>
      </c>
      <c r="O327" s="4" t="s">
        <v>20</v>
      </c>
    </row>
    <row r="328" spans="1:15" x14ac:dyDescent="0.25">
      <c r="A328" s="9">
        <v>44918</v>
      </c>
      <c r="B328" s="4" t="s">
        <v>14</v>
      </c>
      <c r="C328" s="4"/>
      <c r="D328" s="3" t="s">
        <v>360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6">
        <v>24</v>
      </c>
      <c r="O328" s="4" t="s">
        <v>19</v>
      </c>
    </row>
    <row r="329" spans="1:15" x14ac:dyDescent="0.25">
      <c r="A329" s="9">
        <v>44918</v>
      </c>
      <c r="B329" s="4" t="s">
        <v>13</v>
      </c>
      <c r="C329" s="4"/>
      <c r="D329" s="3" t="s">
        <v>361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6">
        <f>7+27+2</f>
        <v>36</v>
      </c>
      <c r="O329" s="4" t="s">
        <v>19</v>
      </c>
    </row>
    <row r="330" spans="1:15" x14ac:dyDescent="0.25">
      <c r="A330" s="9">
        <v>44918</v>
      </c>
      <c r="B330" s="4" t="s">
        <v>14</v>
      </c>
      <c r="C330" s="4"/>
      <c r="D330" s="3" t="s">
        <v>362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6">
        <v>24</v>
      </c>
      <c r="O330" s="4" t="s">
        <v>19</v>
      </c>
    </row>
    <row r="331" spans="1:15" x14ac:dyDescent="0.25">
      <c r="A331" s="9">
        <v>44918</v>
      </c>
      <c r="B331" s="4" t="s">
        <v>13</v>
      </c>
      <c r="C331" s="4"/>
      <c r="D331" s="3" t="s">
        <v>363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6">
        <v>9</v>
      </c>
      <c r="O331" s="4" t="s">
        <v>19</v>
      </c>
    </row>
    <row r="332" spans="1:15" x14ac:dyDescent="0.25">
      <c r="A332" s="9">
        <v>44918</v>
      </c>
      <c r="B332" s="4" t="s">
        <v>14</v>
      </c>
      <c r="C332" s="4"/>
      <c r="D332" s="3" t="s">
        <v>364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6"/>
      <c r="O332" s="4" t="s">
        <v>19</v>
      </c>
    </row>
    <row r="333" spans="1:15" x14ac:dyDescent="0.25">
      <c r="A333" s="9">
        <v>44918</v>
      </c>
      <c r="B333" s="4" t="s">
        <v>13</v>
      </c>
      <c r="C333" s="4"/>
      <c r="D333" s="3" t="s">
        <v>365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6">
        <f>27+7+7</f>
        <v>41</v>
      </c>
      <c r="O333" s="4" t="s">
        <v>19</v>
      </c>
    </row>
    <row r="334" spans="1:15" x14ac:dyDescent="0.25">
      <c r="A334" s="9">
        <v>44918</v>
      </c>
      <c r="B334" s="4" t="s">
        <v>14</v>
      </c>
      <c r="C334" s="4"/>
      <c r="D334" s="3" t="s">
        <v>366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6">
        <v>14</v>
      </c>
      <c r="O334" s="4" t="s">
        <v>19</v>
      </c>
    </row>
    <row r="335" spans="1:15" x14ac:dyDescent="0.25">
      <c r="A335" s="9">
        <v>44918</v>
      </c>
      <c r="B335" s="4" t="s">
        <v>14</v>
      </c>
      <c r="C335" s="4"/>
      <c r="D335" s="3" t="s">
        <v>367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6">
        <f>27+9+24+7+7</f>
        <v>74</v>
      </c>
      <c r="O335" s="4" t="s">
        <v>19</v>
      </c>
    </row>
    <row r="336" spans="1:15" x14ac:dyDescent="0.25">
      <c r="A336" s="9">
        <v>44918</v>
      </c>
      <c r="B336" s="4" t="s">
        <v>13</v>
      </c>
      <c r="C336" s="4"/>
      <c r="D336" s="3" t="s">
        <v>368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6">
        <f>9.5+24</f>
        <v>33.5</v>
      </c>
      <c r="O336" s="4" t="s">
        <v>19</v>
      </c>
    </row>
    <row r="337" spans="1:15" x14ac:dyDescent="0.25">
      <c r="A337" s="9">
        <v>44918</v>
      </c>
      <c r="B337" s="4" t="s">
        <v>14</v>
      </c>
      <c r="C337" s="4"/>
      <c r="D337" s="3" t="s">
        <v>369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6">
        <f>27+7+12</f>
        <v>46</v>
      </c>
      <c r="O337" s="4" t="s">
        <v>19</v>
      </c>
    </row>
    <row r="338" spans="1:15" x14ac:dyDescent="0.25">
      <c r="A338" s="9">
        <v>44918</v>
      </c>
      <c r="B338" s="4" t="s">
        <v>14</v>
      </c>
      <c r="C338" s="4"/>
      <c r="D338" s="3" t="s">
        <v>370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6">
        <f>9.5+7+7+2+27</f>
        <v>52.5</v>
      </c>
      <c r="O338" s="4" t="s">
        <v>19</v>
      </c>
    </row>
    <row r="339" spans="1:15" x14ac:dyDescent="0.25">
      <c r="A339" s="9">
        <v>44918</v>
      </c>
      <c r="B339" s="4" t="s">
        <v>14</v>
      </c>
      <c r="C339" s="4"/>
      <c r="D339" s="3" t="s">
        <v>371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6">
        <f>9.5+27+24+7+7</f>
        <v>74.5</v>
      </c>
      <c r="O339" s="4" t="s">
        <v>19</v>
      </c>
    </row>
    <row r="340" spans="1:15" x14ac:dyDescent="0.25">
      <c r="A340" s="9">
        <v>44918</v>
      </c>
      <c r="B340" s="4" t="s">
        <v>13</v>
      </c>
      <c r="C340" s="4"/>
      <c r="D340" s="3" t="s">
        <v>372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6">
        <v>24</v>
      </c>
      <c r="O340" s="4" t="s">
        <v>19</v>
      </c>
    </row>
    <row r="341" spans="1:15" x14ac:dyDescent="0.25">
      <c r="A341" s="9">
        <v>44918</v>
      </c>
      <c r="B341" s="4" t="s">
        <v>13</v>
      </c>
      <c r="C341" s="4"/>
      <c r="D341" s="3" t="s">
        <v>373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6">
        <f>27+7+2</f>
        <v>36</v>
      </c>
      <c r="O341" s="4" t="s">
        <v>19</v>
      </c>
    </row>
    <row r="342" spans="1:15" x14ac:dyDescent="0.25">
      <c r="A342" s="9">
        <v>44918</v>
      </c>
      <c r="B342" s="4" t="s">
        <v>14</v>
      </c>
      <c r="C342" s="4"/>
      <c r="D342" s="3" t="s">
        <v>374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6">
        <v>14</v>
      </c>
      <c r="O342" s="4" t="s">
        <v>19</v>
      </c>
    </row>
    <row r="343" spans="1:15" x14ac:dyDescent="0.25">
      <c r="A343" s="9">
        <v>44918</v>
      </c>
      <c r="B343" s="4" t="s">
        <v>14</v>
      </c>
      <c r="C343" s="4"/>
      <c r="D343" s="3" t="s">
        <v>375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6">
        <f>7+7+27</f>
        <v>41</v>
      </c>
      <c r="O343" s="4" t="s">
        <v>19</v>
      </c>
    </row>
    <row r="344" spans="1:15" x14ac:dyDescent="0.25">
      <c r="A344" s="9">
        <v>44918</v>
      </c>
      <c r="B344" s="4" t="s">
        <v>14</v>
      </c>
      <c r="C344" s="4"/>
      <c r="D344" s="3" t="s">
        <v>376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6">
        <f>52+7</f>
        <v>59</v>
      </c>
      <c r="O344" s="4" t="s">
        <v>19</v>
      </c>
    </row>
    <row r="345" spans="1:15" x14ac:dyDescent="0.25">
      <c r="A345" s="9">
        <v>44918</v>
      </c>
      <c r="B345" s="4" t="s">
        <v>13</v>
      </c>
      <c r="C345" s="4"/>
      <c r="D345" s="3" t="s">
        <v>377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6">
        <v>9</v>
      </c>
      <c r="O345" s="4" t="s">
        <v>19</v>
      </c>
    </row>
    <row r="346" spans="1:15" x14ac:dyDescent="0.25">
      <c r="A346" s="9">
        <v>44918</v>
      </c>
      <c r="B346" s="4" t="s">
        <v>14</v>
      </c>
      <c r="C346" s="4"/>
      <c r="D346" s="3" t="s">
        <v>378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6"/>
      <c r="O346" s="4" t="s">
        <v>20</v>
      </c>
    </row>
    <row r="347" spans="1:15" x14ac:dyDescent="0.25">
      <c r="A347" s="9">
        <v>44918</v>
      </c>
      <c r="B347" s="4" t="s">
        <v>14</v>
      </c>
      <c r="C347" s="4"/>
      <c r="D347" s="3" t="s">
        <v>379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6">
        <f>27+7+2</f>
        <v>36</v>
      </c>
      <c r="O347" s="4" t="s">
        <v>20</v>
      </c>
    </row>
    <row r="348" spans="1:15" x14ac:dyDescent="0.25">
      <c r="A348" s="9">
        <v>44922</v>
      </c>
      <c r="B348" s="4" t="s">
        <v>14</v>
      </c>
      <c r="C348" s="4"/>
      <c r="D348" s="3" t="s">
        <v>380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6">
        <f>7+24</f>
        <v>31</v>
      </c>
      <c r="O348" s="4" t="s">
        <v>20</v>
      </c>
    </row>
    <row r="349" spans="1:15" x14ac:dyDescent="0.25">
      <c r="A349" s="9">
        <v>44922</v>
      </c>
      <c r="B349" s="4" t="s">
        <v>14</v>
      </c>
      <c r="C349" s="4"/>
      <c r="D349" s="3" t="s">
        <v>381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6">
        <v>14</v>
      </c>
      <c r="O349" s="4" t="s">
        <v>20</v>
      </c>
    </row>
    <row r="350" spans="1:15" x14ac:dyDescent="0.25">
      <c r="A350" s="9">
        <v>44922</v>
      </c>
      <c r="B350" s="4" t="s">
        <v>13</v>
      </c>
      <c r="C350" s="4"/>
      <c r="D350" s="3" t="s">
        <v>382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6">
        <v>9.5</v>
      </c>
      <c r="O350" s="4" t="s">
        <v>20</v>
      </c>
    </row>
    <row r="351" spans="1:15" x14ac:dyDescent="0.25">
      <c r="A351" s="9">
        <v>44922</v>
      </c>
      <c r="B351" s="4" t="s">
        <v>15</v>
      </c>
      <c r="C351" s="4"/>
      <c r="D351" s="3" t="s">
        <v>383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6">
        <f>27+7+7</f>
        <v>41</v>
      </c>
      <c r="O351" s="4" t="s">
        <v>19</v>
      </c>
    </row>
    <row r="352" spans="1:15" x14ac:dyDescent="0.25">
      <c r="A352" s="9">
        <v>44922</v>
      </c>
      <c r="B352" s="4" t="s">
        <v>13</v>
      </c>
      <c r="C352" s="4"/>
      <c r="D352" s="3" t="s">
        <v>384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6">
        <f>27+7+2</f>
        <v>36</v>
      </c>
      <c r="O352" s="4" t="s">
        <v>19</v>
      </c>
    </row>
    <row r="353" spans="1:15" x14ac:dyDescent="0.25">
      <c r="A353" s="9">
        <v>44922</v>
      </c>
      <c r="B353" s="4" t="s">
        <v>14</v>
      </c>
      <c r="C353" s="4"/>
      <c r="D353" s="3" t="s">
        <v>385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6">
        <f>27+7+7</f>
        <v>41</v>
      </c>
      <c r="O353" s="4" t="s">
        <v>19</v>
      </c>
    </row>
    <row r="354" spans="1:15" x14ac:dyDescent="0.25">
      <c r="A354" s="9">
        <v>44922</v>
      </c>
      <c r="B354" s="4" t="s">
        <v>14</v>
      </c>
      <c r="C354" s="4"/>
      <c r="D354" s="3" t="s">
        <v>386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6">
        <f>7+9.5+24</f>
        <v>40.5</v>
      </c>
      <c r="O354" s="4" t="s">
        <v>19</v>
      </c>
    </row>
    <row r="355" spans="1:15" x14ac:dyDescent="0.25">
      <c r="A355" s="9">
        <v>44922</v>
      </c>
      <c r="B355" s="4" t="s">
        <v>13</v>
      </c>
      <c r="C355" s="4"/>
      <c r="D355" s="3" t="s">
        <v>387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6">
        <f>7+9.5+24+2</f>
        <v>42.5</v>
      </c>
      <c r="O355" s="4" t="s">
        <v>19</v>
      </c>
    </row>
    <row r="356" spans="1:15" x14ac:dyDescent="0.25">
      <c r="A356" s="9">
        <v>44922</v>
      </c>
      <c r="B356" s="4" t="s">
        <v>14</v>
      </c>
      <c r="C356" s="4"/>
      <c r="D356" s="3" t="s">
        <v>388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6">
        <v>14</v>
      </c>
      <c r="O356" s="4" t="s">
        <v>19</v>
      </c>
    </row>
    <row r="357" spans="1:15" x14ac:dyDescent="0.25">
      <c r="A357" s="9">
        <v>44922</v>
      </c>
      <c r="B357" s="4" t="s">
        <v>15</v>
      </c>
      <c r="C357" s="4"/>
      <c r="D357" s="3" t="s">
        <v>389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6">
        <f>7+22</f>
        <v>29</v>
      </c>
      <c r="O357" s="4" t="s">
        <v>19</v>
      </c>
    </row>
    <row r="358" spans="1:15" x14ac:dyDescent="0.25">
      <c r="A358" s="9">
        <v>44922</v>
      </c>
      <c r="B358" s="4" t="s">
        <v>14</v>
      </c>
      <c r="C358" s="4"/>
      <c r="D358" s="3" t="s">
        <v>390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6">
        <v>24</v>
      </c>
      <c r="O358" s="4" t="s">
        <v>20</v>
      </c>
    </row>
    <row r="359" spans="1:15" x14ac:dyDescent="0.25">
      <c r="A359" s="9">
        <v>44922</v>
      </c>
      <c r="B359" s="4" t="s">
        <v>14</v>
      </c>
      <c r="C359" s="4"/>
      <c r="D359" s="3" t="s">
        <v>391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6">
        <f>12+14+24</f>
        <v>50</v>
      </c>
      <c r="O359" s="4" t="s">
        <v>20</v>
      </c>
    </row>
    <row r="360" spans="1:15" x14ac:dyDescent="0.25">
      <c r="A360" s="9">
        <v>44922</v>
      </c>
      <c r="B360" s="4" t="s">
        <v>13</v>
      </c>
      <c r="C360" s="4"/>
      <c r="D360" s="3" t="s">
        <v>392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6">
        <f>27+7+2</f>
        <v>36</v>
      </c>
      <c r="O360" s="4" t="s">
        <v>20</v>
      </c>
    </row>
    <row r="361" spans="1:15" x14ac:dyDescent="0.25">
      <c r="A361" s="9">
        <v>44922</v>
      </c>
      <c r="B361" s="4" t="s">
        <v>14</v>
      </c>
      <c r="C361" s="4"/>
      <c r="D361" s="3" t="s">
        <v>393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6">
        <f>7+27+24+7</f>
        <v>65</v>
      </c>
      <c r="O361" s="4" t="s">
        <v>20</v>
      </c>
    </row>
    <row r="362" spans="1:15" x14ac:dyDescent="0.25">
      <c r="A362" s="9">
        <v>44923</v>
      </c>
      <c r="B362" s="4" t="s">
        <v>14</v>
      </c>
      <c r="C362" s="4"/>
      <c r="D362" s="3" t="s">
        <v>198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6">
        <f>27+27+7+7+7+7+24+27+27+27</f>
        <v>187</v>
      </c>
      <c r="O362" s="4" t="s">
        <v>19</v>
      </c>
    </row>
    <row r="363" spans="1:15" x14ac:dyDescent="0.25">
      <c r="A363" s="9">
        <v>44923</v>
      </c>
      <c r="B363" s="4" t="s">
        <v>14</v>
      </c>
      <c r="C363" s="4"/>
      <c r="D363" s="3" t="s">
        <v>199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6">
        <f>27+7+7</f>
        <v>41</v>
      </c>
      <c r="O363" s="4" t="s">
        <v>19</v>
      </c>
    </row>
    <row r="364" spans="1:15" x14ac:dyDescent="0.25">
      <c r="A364" s="9">
        <v>44923</v>
      </c>
      <c r="B364" s="4" t="s">
        <v>14</v>
      </c>
      <c r="C364" s="4"/>
      <c r="D364" s="3" t="s">
        <v>200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6">
        <v>9.5</v>
      </c>
      <c r="O364" s="4" t="s">
        <v>19</v>
      </c>
    </row>
    <row r="365" spans="1:15" x14ac:dyDescent="0.25">
      <c r="A365" s="9">
        <v>44923</v>
      </c>
      <c r="B365" s="4" t="s">
        <v>13</v>
      </c>
      <c r="C365" s="4"/>
      <c r="D365" s="3" t="s">
        <v>201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6">
        <v>9</v>
      </c>
      <c r="O365" s="4" t="s">
        <v>19</v>
      </c>
    </row>
    <row r="366" spans="1:15" x14ac:dyDescent="0.25">
      <c r="A366" s="9">
        <v>44923</v>
      </c>
      <c r="B366" s="4" t="s">
        <v>13</v>
      </c>
      <c r="C366" s="4"/>
      <c r="D366" s="3" t="s">
        <v>202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6">
        <f>7+27+2</f>
        <v>36</v>
      </c>
      <c r="O366" s="4" t="s">
        <v>20</v>
      </c>
    </row>
    <row r="367" spans="1:15" x14ac:dyDescent="0.25">
      <c r="A367" s="9">
        <v>44923</v>
      </c>
      <c r="B367" s="4" t="s">
        <v>13</v>
      </c>
      <c r="C367" s="4"/>
      <c r="D367" s="3" t="s">
        <v>203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6">
        <f>27+7+2</f>
        <v>36</v>
      </c>
      <c r="O367" s="4" t="s">
        <v>19</v>
      </c>
    </row>
    <row r="368" spans="1:15" x14ac:dyDescent="0.25">
      <c r="A368" s="9">
        <v>44923</v>
      </c>
      <c r="B368" s="4" t="s">
        <v>13</v>
      </c>
      <c r="C368" s="4"/>
      <c r="D368" s="3" t="s">
        <v>204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6">
        <f>27+7+2</f>
        <v>36</v>
      </c>
      <c r="O368" s="4" t="s">
        <v>19</v>
      </c>
    </row>
    <row r="369" spans="1:15" x14ac:dyDescent="0.25">
      <c r="A369" s="9">
        <v>44923</v>
      </c>
      <c r="B369" s="4" t="s">
        <v>13</v>
      </c>
      <c r="C369" s="4"/>
      <c r="D369" s="3" t="s">
        <v>205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6">
        <f>27+7+7</f>
        <v>41</v>
      </c>
      <c r="O369" s="4" t="s">
        <v>20</v>
      </c>
    </row>
    <row r="370" spans="1:15" x14ac:dyDescent="0.25">
      <c r="A370" s="9">
        <v>44923</v>
      </c>
      <c r="B370" s="4" t="s">
        <v>13</v>
      </c>
      <c r="C370" s="4"/>
      <c r="D370" s="4" t="s">
        <v>206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6">
        <f>27+27+27+7+2</f>
        <v>90</v>
      </c>
      <c r="O370" s="4" t="s">
        <v>19</v>
      </c>
    </row>
    <row r="371" spans="1:15" x14ac:dyDescent="0.25">
      <c r="A371" s="9">
        <v>44923</v>
      </c>
      <c r="B371" s="4" t="s">
        <v>14</v>
      </c>
      <c r="C371" s="4"/>
      <c r="D371" s="4" t="s">
        <v>207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6">
        <f>27+7+7</f>
        <v>41</v>
      </c>
      <c r="O371" s="4" t="s">
        <v>20</v>
      </c>
    </row>
    <row r="372" spans="1:15" x14ac:dyDescent="0.25">
      <c r="A372" s="9">
        <v>44923</v>
      </c>
      <c r="B372" s="4" t="s">
        <v>14</v>
      </c>
      <c r="C372" s="4"/>
      <c r="D372" s="4" t="s">
        <v>208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6">
        <v>24</v>
      </c>
      <c r="O372" s="4" t="s">
        <v>20</v>
      </c>
    </row>
    <row r="373" spans="1:15" x14ac:dyDescent="0.25">
      <c r="A373" s="9">
        <v>44923</v>
      </c>
      <c r="B373" s="4" t="s">
        <v>14</v>
      </c>
      <c r="C373" s="4"/>
      <c r="D373" s="4" t="s">
        <v>209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6">
        <v>14</v>
      </c>
      <c r="O373" s="4" t="s">
        <v>19</v>
      </c>
    </row>
    <row r="374" spans="1:15" x14ac:dyDescent="0.25">
      <c r="A374" s="9">
        <v>44923</v>
      </c>
      <c r="B374" s="4" t="s">
        <v>14</v>
      </c>
      <c r="C374" s="4"/>
      <c r="D374" s="4" t="s">
        <v>210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6">
        <f>7+7+24</f>
        <v>38</v>
      </c>
      <c r="O374" s="4" t="s">
        <v>19</v>
      </c>
    </row>
    <row r="375" spans="1:15" x14ac:dyDescent="0.25">
      <c r="A375" s="9">
        <v>44923</v>
      </c>
      <c r="B375" s="4" t="s">
        <v>14</v>
      </c>
      <c r="C375" s="4"/>
      <c r="D375" s="4" t="s">
        <v>211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6">
        <f>7+7</f>
        <v>14</v>
      </c>
      <c r="O375" s="4" t="s">
        <v>19</v>
      </c>
    </row>
    <row r="376" spans="1:15" x14ac:dyDescent="0.25">
      <c r="A376" s="9">
        <v>44923</v>
      </c>
      <c r="B376" s="4" t="s">
        <v>14</v>
      </c>
      <c r="C376" s="4"/>
      <c r="D376" s="4" t="s">
        <v>212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6">
        <f>14+24+27</f>
        <v>65</v>
      </c>
      <c r="O376" s="4" t="s">
        <v>20</v>
      </c>
    </row>
    <row r="377" spans="1:15" x14ac:dyDescent="0.25">
      <c r="A377" s="9">
        <v>44923</v>
      </c>
      <c r="B377" s="4" t="s">
        <v>14</v>
      </c>
      <c r="C377" s="4"/>
      <c r="D377" s="3" t="s">
        <v>213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6">
        <f>7+7+27</f>
        <v>41</v>
      </c>
      <c r="O377" s="4" t="s">
        <v>20</v>
      </c>
    </row>
    <row r="378" spans="1:15" x14ac:dyDescent="0.25">
      <c r="A378" s="9">
        <v>44923</v>
      </c>
      <c r="B378" s="4" t="s">
        <v>14</v>
      </c>
      <c r="C378" s="4"/>
      <c r="D378" s="4" t="s">
        <v>214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6">
        <f>24+9.5</f>
        <v>33.5</v>
      </c>
      <c r="O378" s="4" t="s">
        <v>20</v>
      </c>
    </row>
    <row r="379" spans="1:15" x14ac:dyDescent="0.25">
      <c r="A379" s="9">
        <v>44923</v>
      </c>
      <c r="B379" s="4" t="s">
        <v>14</v>
      </c>
      <c r="C379" s="4"/>
      <c r="D379" s="4" t="s">
        <v>215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6">
        <v>14</v>
      </c>
      <c r="O379" s="4" t="s">
        <v>20</v>
      </c>
    </row>
    <row r="380" spans="1:15" x14ac:dyDescent="0.25">
      <c r="A380" s="9">
        <v>44923</v>
      </c>
      <c r="B380" s="4" t="s">
        <v>14</v>
      </c>
      <c r="C380" s="4"/>
      <c r="D380" s="4" t="s">
        <v>216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6">
        <v>24</v>
      </c>
      <c r="O380" s="4" t="s">
        <v>20</v>
      </c>
    </row>
    <row r="381" spans="1:15" x14ac:dyDescent="0.25">
      <c r="A381" s="9">
        <v>44923</v>
      </c>
      <c r="B381" s="4" t="s">
        <v>14</v>
      </c>
      <c r="C381" s="4"/>
      <c r="D381" s="4" t="s">
        <v>217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6">
        <f>7+7+27</f>
        <v>41</v>
      </c>
      <c r="O381" s="4" t="s">
        <v>19</v>
      </c>
    </row>
    <row r="382" spans="1:15" x14ac:dyDescent="0.25">
      <c r="A382" s="9">
        <v>44923</v>
      </c>
      <c r="B382" s="4" t="s">
        <v>14</v>
      </c>
      <c r="C382" s="4"/>
      <c r="D382" s="4" t="s">
        <v>218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6">
        <f>24+9.5+27+7+14</f>
        <v>81.5</v>
      </c>
      <c r="O382" s="4" t="s">
        <v>19</v>
      </c>
    </row>
    <row r="383" spans="1:15" x14ac:dyDescent="0.25">
      <c r="A383" s="9">
        <v>44923</v>
      </c>
      <c r="B383" s="4" t="s">
        <v>14</v>
      </c>
      <c r="C383" s="4"/>
      <c r="D383" s="4" t="s">
        <v>219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6">
        <f>2+7+27</f>
        <v>36</v>
      </c>
      <c r="O383" s="4" t="s">
        <v>19</v>
      </c>
    </row>
    <row r="384" spans="1:15" x14ac:dyDescent="0.25">
      <c r="A384" s="9">
        <v>44923</v>
      </c>
      <c r="B384" s="4" t="s">
        <v>14</v>
      </c>
      <c r="C384" s="4"/>
      <c r="D384" s="4" t="s">
        <v>220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6">
        <f>27+12+12</f>
        <v>51</v>
      </c>
      <c r="O384" s="4" t="s">
        <v>19</v>
      </c>
    </row>
    <row r="385" spans="1:15" x14ac:dyDescent="0.25">
      <c r="A385" s="9">
        <v>44923</v>
      </c>
      <c r="B385" s="4" t="s">
        <v>14</v>
      </c>
      <c r="C385" s="4"/>
      <c r="D385" s="4" t="s">
        <v>221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6">
        <f>27+7+7</f>
        <v>41</v>
      </c>
      <c r="O385" s="4" t="s">
        <v>19</v>
      </c>
    </row>
    <row r="386" spans="1:15" x14ac:dyDescent="0.25">
      <c r="A386" s="9">
        <v>44924</v>
      </c>
      <c r="B386" s="4" t="s">
        <v>14</v>
      </c>
      <c r="C386" s="4"/>
      <c r="D386" s="4" t="s">
        <v>407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6">
        <f>27+9+7</f>
        <v>43</v>
      </c>
      <c r="O386" s="4" t="s">
        <v>20</v>
      </c>
    </row>
    <row r="387" spans="1:15" x14ac:dyDescent="0.25">
      <c r="A387" s="9">
        <v>44924</v>
      </c>
      <c r="B387" s="4" t="s">
        <v>13</v>
      </c>
      <c r="C387" s="4"/>
      <c r="D387" s="4" t="s">
        <v>408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6">
        <f>27+7+2</f>
        <v>36</v>
      </c>
      <c r="O387" s="4" t="s">
        <v>20</v>
      </c>
    </row>
    <row r="388" spans="1:15" x14ac:dyDescent="0.25">
      <c r="A388" s="9">
        <v>44924</v>
      </c>
      <c r="B388" s="4" t="s">
        <v>13</v>
      </c>
      <c r="C388" s="4"/>
      <c r="D388" s="4" t="s">
        <v>409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6">
        <f>7+7</f>
        <v>14</v>
      </c>
      <c r="O388" s="4" t="s">
        <v>20</v>
      </c>
    </row>
    <row r="389" spans="1:15" x14ac:dyDescent="0.25">
      <c r="A389" s="9">
        <v>44924</v>
      </c>
      <c r="B389" s="4" t="s">
        <v>13</v>
      </c>
      <c r="C389" s="4"/>
      <c r="D389" s="3" t="s">
        <v>410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6">
        <v>14</v>
      </c>
      <c r="O389" s="4" t="s">
        <v>20</v>
      </c>
    </row>
    <row r="390" spans="1:15" x14ac:dyDescent="0.25">
      <c r="A390" s="9">
        <v>44924</v>
      </c>
      <c r="B390" s="4" t="s">
        <v>13</v>
      </c>
      <c r="C390" s="4"/>
      <c r="D390" s="3" t="s">
        <v>411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6">
        <v>14</v>
      </c>
      <c r="O390" s="4" t="s">
        <v>20</v>
      </c>
    </row>
    <row r="391" spans="1:15" x14ac:dyDescent="0.25">
      <c r="A391" s="9">
        <v>44924</v>
      </c>
      <c r="B391" s="4" t="s">
        <v>13</v>
      </c>
      <c r="C391" s="4"/>
      <c r="D391" s="3" t="s">
        <v>412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6">
        <f>9+27</f>
        <v>36</v>
      </c>
      <c r="O391" s="4" t="s">
        <v>20</v>
      </c>
    </row>
    <row r="392" spans="1:15" x14ac:dyDescent="0.25">
      <c r="A392" s="9">
        <v>44924</v>
      </c>
      <c r="B392" s="4" t="s">
        <v>13</v>
      </c>
      <c r="C392" s="4"/>
      <c r="D392" s="3" t="s">
        <v>413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6">
        <f>27+7+9</f>
        <v>43</v>
      </c>
      <c r="O392" s="4" t="s">
        <v>20</v>
      </c>
    </row>
    <row r="393" spans="1:15" x14ac:dyDescent="0.25">
      <c r="A393" s="9">
        <v>44924</v>
      </c>
      <c r="B393" s="4" t="s">
        <v>13</v>
      </c>
      <c r="C393" s="4"/>
      <c r="D393" s="3" t="s">
        <v>414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6">
        <f>27+7+7</f>
        <v>41</v>
      </c>
      <c r="O393" s="4" t="s">
        <v>20</v>
      </c>
    </row>
    <row r="394" spans="1:15" x14ac:dyDescent="0.25">
      <c r="A394" s="9">
        <v>44924</v>
      </c>
      <c r="B394" s="4" t="s">
        <v>13</v>
      </c>
      <c r="C394" s="4"/>
      <c r="D394" s="3" t="s">
        <v>415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6">
        <f>7+27+2</f>
        <v>36</v>
      </c>
      <c r="O394" s="4" t="s">
        <v>20</v>
      </c>
    </row>
    <row r="395" spans="1:15" x14ac:dyDescent="0.25">
      <c r="A395" s="9">
        <v>44924</v>
      </c>
      <c r="B395" s="4" t="s">
        <v>14</v>
      </c>
      <c r="C395" s="4"/>
      <c r="D395" s="3" t="s">
        <v>416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6">
        <f>27+7+27</f>
        <v>61</v>
      </c>
      <c r="O395" s="4" t="s">
        <v>20</v>
      </c>
    </row>
    <row r="396" spans="1:15" x14ac:dyDescent="0.25">
      <c r="A396" s="9">
        <v>44924</v>
      </c>
      <c r="B396" s="4" t="s">
        <v>13</v>
      </c>
      <c r="C396" s="4"/>
      <c r="D396" s="3" t="s">
        <v>417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6">
        <f>27+7+2</f>
        <v>36</v>
      </c>
      <c r="O396" s="4" t="s">
        <v>20</v>
      </c>
    </row>
    <row r="397" spans="1:15" x14ac:dyDescent="0.25">
      <c r="A397" s="9">
        <v>44924</v>
      </c>
      <c r="B397" s="4" t="s">
        <v>13</v>
      </c>
      <c r="C397" s="4"/>
      <c r="D397" s="3" t="s">
        <v>418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6">
        <f>27+7+2</f>
        <v>36</v>
      </c>
      <c r="O397" s="4" t="s">
        <v>19</v>
      </c>
    </row>
    <row r="398" spans="1:15" x14ac:dyDescent="0.25">
      <c r="A398" s="9">
        <v>44924</v>
      </c>
      <c r="B398" s="4" t="s">
        <v>13</v>
      </c>
      <c r="C398" s="4"/>
      <c r="D398" s="3" t="s">
        <v>419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6">
        <f>2+7+27</f>
        <v>36</v>
      </c>
      <c r="O398" s="4" t="s">
        <v>19</v>
      </c>
    </row>
    <row r="399" spans="1:15" x14ac:dyDescent="0.25">
      <c r="A399" s="9">
        <v>44924</v>
      </c>
      <c r="B399" s="4" t="s">
        <v>13</v>
      </c>
      <c r="C399" s="4"/>
      <c r="D399" s="3" t="s">
        <v>420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6">
        <f>24+7+9</f>
        <v>40</v>
      </c>
      <c r="O399" s="4" t="s">
        <v>19</v>
      </c>
    </row>
    <row r="400" spans="1:15" x14ac:dyDescent="0.25">
      <c r="A400" s="9">
        <v>44924</v>
      </c>
      <c r="B400" s="4" t="s">
        <v>14</v>
      </c>
      <c r="C400" s="4"/>
      <c r="D400" s="3" t="s">
        <v>421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6">
        <f>52+7+27</f>
        <v>86</v>
      </c>
      <c r="O400" s="4" t="s">
        <v>19</v>
      </c>
    </row>
    <row r="401" spans="1:15" x14ac:dyDescent="0.25">
      <c r="A401" s="9">
        <v>44924</v>
      </c>
      <c r="B401" s="4" t="s">
        <v>14</v>
      </c>
      <c r="C401" s="4"/>
      <c r="D401" s="3" t="s">
        <v>422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6">
        <f>24+7+9+27</f>
        <v>67</v>
      </c>
      <c r="O401" s="4" t="s">
        <v>19</v>
      </c>
    </row>
    <row r="402" spans="1:15" x14ac:dyDescent="0.25">
      <c r="A402" s="9">
        <v>44924</v>
      </c>
      <c r="B402" s="4" t="s">
        <v>14</v>
      </c>
      <c r="C402" s="4"/>
      <c r="D402" s="3" t="s">
        <v>423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6">
        <f>9.5+24</f>
        <v>33.5</v>
      </c>
      <c r="O402" s="4" t="s">
        <v>19</v>
      </c>
    </row>
    <row r="403" spans="1:15" x14ac:dyDescent="0.25">
      <c r="A403" s="9">
        <v>44924</v>
      </c>
      <c r="B403" s="4" t="s">
        <v>14</v>
      </c>
      <c r="C403" s="4"/>
      <c r="D403" s="3" t="s">
        <v>424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6">
        <f>27+7+7</f>
        <v>41</v>
      </c>
      <c r="O403" s="4" t="s">
        <v>19</v>
      </c>
    </row>
    <row r="404" spans="1:15" x14ac:dyDescent="0.25">
      <c r="A404" s="9">
        <v>44924</v>
      </c>
      <c r="B404" s="4" t="s">
        <v>13</v>
      </c>
      <c r="C404" s="4"/>
      <c r="D404" s="3" t="s">
        <v>425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6">
        <f>14+27</f>
        <v>41</v>
      </c>
      <c r="O404" s="4" t="s">
        <v>19</v>
      </c>
    </row>
    <row r="405" spans="1:15" x14ac:dyDescent="0.25">
      <c r="A405" s="9">
        <v>44924</v>
      </c>
      <c r="B405" s="4" t="s">
        <v>13</v>
      </c>
      <c r="C405" s="4"/>
      <c r="D405" s="3" t="s">
        <v>426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6">
        <v>9</v>
      </c>
      <c r="O405" s="4" t="s">
        <v>19</v>
      </c>
    </row>
    <row r="406" spans="1:15" x14ac:dyDescent="0.25">
      <c r="A406" s="9">
        <v>44924</v>
      </c>
      <c r="B406" s="4" t="s">
        <v>15</v>
      </c>
      <c r="C406" s="4"/>
      <c r="D406" s="3" t="s">
        <v>427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6">
        <f>7+7+27</f>
        <v>41</v>
      </c>
      <c r="O406" s="4" t="s">
        <v>20</v>
      </c>
    </row>
    <row r="407" spans="1:15" x14ac:dyDescent="0.25">
      <c r="A407" s="9">
        <v>44924</v>
      </c>
      <c r="B407" s="4" t="s">
        <v>15</v>
      </c>
      <c r="C407" s="4"/>
      <c r="D407" s="3" t="s">
        <v>428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6">
        <f>27+7+12</f>
        <v>46</v>
      </c>
      <c r="O407" s="4" t="s">
        <v>20</v>
      </c>
    </row>
    <row r="408" spans="1:15" x14ac:dyDescent="0.25">
      <c r="A408" s="9">
        <v>44924</v>
      </c>
      <c r="B408" s="4" t="s">
        <v>15</v>
      </c>
      <c r="C408" s="4"/>
      <c r="D408" s="3" t="s">
        <v>429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6">
        <f>7+27+13</f>
        <v>47</v>
      </c>
      <c r="O408" s="4" t="s">
        <v>20</v>
      </c>
    </row>
    <row r="409" spans="1:15" x14ac:dyDescent="0.25">
      <c r="A409" s="9">
        <v>44924</v>
      </c>
      <c r="B409" s="4" t="s">
        <v>15</v>
      </c>
      <c r="C409" s="4"/>
      <c r="D409" s="3" t="s">
        <v>430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6">
        <f>17+7+27</f>
        <v>51</v>
      </c>
      <c r="O409" s="4" t="s">
        <v>20</v>
      </c>
    </row>
    <row r="410" spans="1:15" x14ac:dyDescent="0.25">
      <c r="A410" s="9">
        <v>44924</v>
      </c>
      <c r="B410" s="4" t="s">
        <v>14</v>
      </c>
      <c r="C410" s="4"/>
      <c r="D410" s="3" t="s">
        <v>431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6">
        <v>14</v>
      </c>
      <c r="O410" s="4" t="s">
        <v>19</v>
      </c>
    </row>
    <row r="411" spans="1:15" x14ac:dyDescent="0.25">
      <c r="A411" s="9">
        <v>44924</v>
      </c>
      <c r="B411" s="4" t="s">
        <v>14</v>
      </c>
      <c r="C411" s="4"/>
      <c r="D411" s="3" t="s">
        <v>432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6">
        <v>24</v>
      </c>
      <c r="O411" s="4" t="s">
        <v>19</v>
      </c>
    </row>
    <row r="412" spans="1:15" x14ac:dyDescent="0.25">
      <c r="A412" s="9">
        <v>44924</v>
      </c>
      <c r="B412" s="4" t="s">
        <v>15</v>
      </c>
      <c r="C412" s="4"/>
      <c r="D412" s="3" t="s">
        <v>433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6">
        <f>7+27+17</f>
        <v>51</v>
      </c>
      <c r="O412" s="4" t="s">
        <v>19</v>
      </c>
    </row>
    <row r="413" spans="1:15" x14ac:dyDescent="0.25">
      <c r="A413" s="9">
        <v>44924</v>
      </c>
      <c r="B413" s="4" t="s">
        <v>14</v>
      </c>
      <c r="C413" s="4"/>
      <c r="D413" s="3" t="s">
        <v>434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6">
        <f>14+27+24+7</f>
        <v>72</v>
      </c>
      <c r="O413" s="4" t="s">
        <v>19</v>
      </c>
    </row>
    <row r="414" spans="1:15" x14ac:dyDescent="0.25">
      <c r="A414" s="9">
        <v>44924</v>
      </c>
      <c r="B414" s="4" t="s">
        <v>14</v>
      </c>
      <c r="C414" s="4"/>
      <c r="D414" s="3" t="s">
        <v>435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6">
        <f>27+7+19</f>
        <v>53</v>
      </c>
      <c r="O414" s="4" t="s">
        <v>19</v>
      </c>
    </row>
    <row r="415" spans="1:15" x14ac:dyDescent="0.25">
      <c r="A415" s="9">
        <v>44924</v>
      </c>
      <c r="B415" s="4" t="s">
        <v>14</v>
      </c>
      <c r="C415" s="4"/>
      <c r="D415" s="3" t="s">
        <v>436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6">
        <f>9.5+24</f>
        <v>33.5</v>
      </c>
      <c r="O415" s="4" t="s">
        <v>19</v>
      </c>
    </row>
    <row r="416" spans="1:15" x14ac:dyDescent="0.25">
      <c r="A416" s="9">
        <v>44924</v>
      </c>
      <c r="B416" s="4" t="s">
        <v>14</v>
      </c>
      <c r="C416" s="4"/>
      <c r="D416" s="3" t="s">
        <v>437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6">
        <f>7+27+7</f>
        <v>41</v>
      </c>
      <c r="O416" s="4" t="s">
        <v>19</v>
      </c>
    </row>
    <row r="417" spans="1:15" x14ac:dyDescent="0.25">
      <c r="A417" s="9">
        <v>44924</v>
      </c>
      <c r="B417" s="4" t="s">
        <v>14</v>
      </c>
      <c r="C417" s="4"/>
      <c r="D417" s="3" t="s">
        <v>438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6">
        <f>27+7+7</f>
        <v>41</v>
      </c>
      <c r="O417" s="4" t="s">
        <v>20</v>
      </c>
    </row>
    <row r="418" spans="1:15" x14ac:dyDescent="0.25">
      <c r="A418" s="9">
        <v>44924</v>
      </c>
      <c r="B418" s="4" t="s">
        <v>15</v>
      </c>
      <c r="C418" s="4"/>
      <c r="D418" s="3" t="s">
        <v>439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6">
        <f>27+22+7</f>
        <v>56</v>
      </c>
      <c r="O418" s="4" t="s">
        <v>20</v>
      </c>
    </row>
    <row r="419" spans="1:15" x14ac:dyDescent="0.25">
      <c r="A419" s="9">
        <v>44924</v>
      </c>
      <c r="B419" s="4" t="s">
        <v>15</v>
      </c>
      <c r="C419" s="4"/>
      <c r="D419" s="3" t="s">
        <v>440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6">
        <f>27+12+7</f>
        <v>46</v>
      </c>
      <c r="O419" s="4" t="s">
        <v>20</v>
      </c>
    </row>
    <row r="420" spans="1:15" x14ac:dyDescent="0.25">
      <c r="A420" s="9">
        <v>44924</v>
      </c>
      <c r="B420" s="4" t="s">
        <v>14</v>
      </c>
      <c r="C420" s="4"/>
      <c r="D420" s="3" t="s">
        <v>441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6">
        <f>27+7+7</f>
        <v>41</v>
      </c>
      <c r="O420" s="4" t="s">
        <v>20</v>
      </c>
    </row>
    <row r="421" spans="1:15" x14ac:dyDescent="0.25">
      <c r="A421" s="9">
        <v>44924</v>
      </c>
      <c r="B421" s="4" t="s">
        <v>14</v>
      </c>
      <c r="C421" s="4"/>
      <c r="D421" s="3" t="s">
        <v>442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6">
        <f>2+27+7</f>
        <v>36</v>
      </c>
      <c r="O421" s="4" t="s">
        <v>20</v>
      </c>
    </row>
    <row r="422" spans="1:15" x14ac:dyDescent="0.25">
      <c r="A422" s="9">
        <v>44924</v>
      </c>
      <c r="B422" s="4" t="s">
        <v>14</v>
      </c>
      <c r="C422" s="4"/>
      <c r="D422" s="3" t="s">
        <v>443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6">
        <f>27+7+7+2</f>
        <v>43</v>
      </c>
      <c r="O422" s="4" t="s">
        <v>20</v>
      </c>
    </row>
    <row r="423" spans="1:15" x14ac:dyDescent="0.25">
      <c r="A423" s="9">
        <v>44924</v>
      </c>
      <c r="B423" s="4" t="s">
        <v>14</v>
      </c>
      <c r="C423" s="4"/>
      <c r="D423" s="3" t="s">
        <v>444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6">
        <f>27+7+12</f>
        <v>46</v>
      </c>
      <c r="O423" s="4" t="s">
        <v>20</v>
      </c>
    </row>
    <row r="424" spans="1:15" x14ac:dyDescent="0.25">
      <c r="A424" s="9">
        <v>44924</v>
      </c>
      <c r="B424" s="4" t="s">
        <v>14</v>
      </c>
      <c r="C424" s="4"/>
      <c r="D424" s="3" t="s">
        <v>445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6">
        <v>24</v>
      </c>
      <c r="O424" s="4" t="s">
        <v>20</v>
      </c>
    </row>
    <row r="425" spans="1:15" x14ac:dyDescent="0.25">
      <c r="A425" s="9">
        <v>44924</v>
      </c>
      <c r="B425" s="4" t="s">
        <v>14</v>
      </c>
      <c r="C425" s="4"/>
      <c r="D425" s="3" t="s">
        <v>446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6">
        <f>27+7+7</f>
        <v>41</v>
      </c>
      <c r="O425" s="4" t="s">
        <v>20</v>
      </c>
    </row>
    <row r="426" spans="1:15" x14ac:dyDescent="0.25">
      <c r="A426" s="9">
        <v>44924</v>
      </c>
      <c r="B426" s="4" t="s">
        <v>14</v>
      </c>
      <c r="C426" s="4"/>
      <c r="D426" s="3" t="s">
        <v>447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6">
        <f>27+7+12</f>
        <v>46</v>
      </c>
      <c r="O426" s="4" t="s">
        <v>19</v>
      </c>
    </row>
    <row r="427" spans="1:15" x14ac:dyDescent="0.25">
      <c r="A427" s="9">
        <v>44924</v>
      </c>
      <c r="B427" s="4" t="s">
        <v>14</v>
      </c>
      <c r="C427" s="4"/>
      <c r="D427" s="3" t="s">
        <v>448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6">
        <f>27+7+7</f>
        <v>41</v>
      </c>
      <c r="O427" s="4" t="s">
        <v>20</v>
      </c>
    </row>
    <row r="428" spans="1:15" x14ac:dyDescent="0.25">
      <c r="A428" s="9">
        <v>44924</v>
      </c>
      <c r="B428" s="4" t="s">
        <v>14</v>
      </c>
      <c r="C428" s="4"/>
      <c r="D428" s="3" t="s">
        <v>449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6">
        <v>24</v>
      </c>
      <c r="O428" s="4" t="s">
        <v>20</v>
      </c>
    </row>
    <row r="429" spans="1:15" x14ac:dyDescent="0.25">
      <c r="A429" s="9">
        <v>44924</v>
      </c>
      <c r="B429" s="4" t="s">
        <v>14</v>
      </c>
      <c r="C429" s="4"/>
      <c r="D429" s="3" t="s">
        <v>450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6">
        <f>27+7+2</f>
        <v>36</v>
      </c>
      <c r="O429" s="4" t="s">
        <v>20</v>
      </c>
    </row>
    <row r="430" spans="1:15" x14ac:dyDescent="0.25">
      <c r="A430" s="9">
        <v>44924</v>
      </c>
      <c r="B430" s="4" t="s">
        <v>14</v>
      </c>
      <c r="C430" s="4"/>
      <c r="D430" s="3" t="s">
        <v>451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6">
        <f>27+7+2</f>
        <v>36</v>
      </c>
      <c r="O430" s="4" t="s">
        <v>20</v>
      </c>
    </row>
  </sheetData>
  <pageMargins left="0.7" right="0.7" top="0.75" bottom="0.75" header="0.3" footer="0.3"/>
  <pageSetup orientation="portrait" r:id="rId1"/>
  <ignoredErrors>
    <ignoredError sqref="N318 N370 N62 N21 N352 N322 N426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17EEF-F42B-4518-9C8C-0268EBF2D119}">
          <x14:formula1>
            <xm:f>Hoja2!$A$1:$A$3</xm:f>
          </x14:formula1>
          <xm:sqref>B2:B430</xm:sqref>
        </x14:dataValidation>
        <x14:dataValidation type="list" allowBlank="1" showInputMessage="1" showErrorMessage="1" xr:uid="{8C2EAEFE-0F10-4CD5-808B-A19767BA40F8}">
          <x14:formula1>
            <xm:f>Hoja2!$B$1:$B$2</xm:f>
          </x14:formula1>
          <xm:sqref>C2:C430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O2:O430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TRANSITO-ANT</cp:lastModifiedBy>
  <dcterms:created xsi:type="dcterms:W3CDTF">2023-02-22T17:32:23Z</dcterms:created>
  <dcterms:modified xsi:type="dcterms:W3CDTF">2023-10-06T16:47:33Z</dcterms:modified>
</cp:coreProperties>
</file>